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120" yWindow="120" windowWidth="7350" windowHeight="4620"/>
  </bookViews>
  <sheets>
    <sheet name="Vzorce I" sheetId="10" r:id="rId1"/>
    <sheet name="Vzorce II typy vzorců" sheetId="13" r:id="rId2"/>
    <sheet name="Vzorce III maticove" sheetId="15" r:id="rId3"/>
    <sheet name="Kontingencne tabulky" sheetId="17" r:id="rId4"/>
    <sheet name="Kont.data+Samostatne cvicenie" sheetId="14" r:id="rId5"/>
    <sheet name="Grafy" sheetId="16" r:id="rId6"/>
  </sheets>
  <externalReferences>
    <externalReference r:id="rId7"/>
  </externalReferences>
  <definedNames>
    <definedName name="blok2">'Vzorce I'!$E$6:$E$26</definedName>
    <definedName name="interval">#REF!</definedName>
    <definedName name="PAN">#REF!</definedName>
    <definedName name="PANx">'Vzorce II typy vzorců'!$G$6:$G$186</definedName>
    <definedName name="PBIN">#REF!</definedName>
    <definedName name="percent">#REF!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B28" i="16"/>
  <c r="C25"/>
  <c r="B25"/>
  <c r="D25" s="1"/>
  <c r="D24"/>
  <c r="B29" s="1"/>
  <c r="D23"/>
  <c r="C28" s="1"/>
  <c r="B5"/>
  <c r="E34" i="15" a="1"/>
  <c r="F37" s="1"/>
  <c r="C24" a="1"/>
  <c r="C24" s="1"/>
  <c r="O24"/>
  <c r="M24"/>
  <c r="K24"/>
  <c r="O23"/>
  <c r="M23"/>
  <c r="K23"/>
  <c r="O22"/>
  <c r="M22"/>
  <c r="K22"/>
  <c r="O21"/>
  <c r="M21"/>
  <c r="K21"/>
  <c r="O20"/>
  <c r="M20"/>
  <c r="K20"/>
  <c r="O19"/>
  <c r="M19"/>
  <c r="K19"/>
  <c r="K19" a="1"/>
  <c r="P24" s="1"/>
  <c r="P13"/>
  <c r="O13"/>
  <c r="N13"/>
  <c r="M13"/>
  <c r="L13"/>
  <c r="K13"/>
  <c r="P12"/>
  <c r="O12"/>
  <c r="N12"/>
  <c r="M12"/>
  <c r="L12"/>
  <c r="K12"/>
  <c r="C12"/>
  <c r="P11"/>
  <c r="O11"/>
  <c r="N11"/>
  <c r="M11"/>
  <c r="L11"/>
  <c r="K11"/>
  <c r="C11"/>
  <c r="P10"/>
  <c r="O10"/>
  <c r="N10"/>
  <c r="M10"/>
  <c r="L10"/>
  <c r="K10"/>
  <c r="C10"/>
  <c r="P9"/>
  <c r="O9"/>
  <c r="N9"/>
  <c r="M9"/>
  <c r="L9"/>
  <c r="K9"/>
  <c r="C9"/>
  <c r="P8"/>
  <c r="O8"/>
  <c r="N8"/>
  <c r="M8"/>
  <c r="L8"/>
  <c r="K8"/>
  <c r="C8"/>
  <c r="C7"/>
  <c r="C13" s="1"/>
  <c r="C6"/>
  <c r="C29" i="16" l="1"/>
  <c r="F34" i="15"/>
  <c r="E35"/>
  <c r="G35"/>
  <c r="F36"/>
  <c r="E37"/>
  <c r="G37"/>
  <c r="L19"/>
  <c r="N19"/>
  <c r="P19"/>
  <c r="L20"/>
  <c r="N20"/>
  <c r="P20"/>
  <c r="L21"/>
  <c r="N21"/>
  <c r="P21"/>
  <c r="L22"/>
  <c r="N22"/>
  <c r="P22"/>
  <c r="L23"/>
  <c r="N23"/>
  <c r="P23"/>
  <c r="L24"/>
  <c r="N24"/>
  <c r="E34"/>
  <c r="G34"/>
  <c r="F35"/>
  <c r="E36"/>
  <c r="G36"/>
  <c r="J8" i="13"/>
  <c r="M31" i="10"/>
  <c r="E6" i="13"/>
  <c r="E5"/>
</calcChain>
</file>

<file path=xl/comments1.xml><?xml version="1.0" encoding="utf-8"?>
<comments xmlns="http://schemas.openxmlformats.org/spreadsheetml/2006/main">
  <authors>
    <author>Tery</author>
    <author>cvanova</author>
  </authors>
  <commentList>
    <comment ref="D1" authorId="0">
      <text>
        <r>
          <rPr>
            <sz val="9"/>
            <color indexed="81"/>
            <rFont val="Tahoma"/>
            <charset val="1"/>
          </rPr>
          <t xml:space="preserve">Hodasova:
spojte meno a priezvisko do jedného stĺpčeka pomocou funkcie spájania textu
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>Hodasova:</t>
        </r>
        <r>
          <rPr>
            <sz val="9"/>
            <color indexed="81"/>
            <rFont val="Tahoma"/>
            <family val="2"/>
            <charset val="238"/>
          </rPr>
          <t xml:space="preserve">
zisti rok 1. kontroly</t>
        </r>
      </text>
    </comment>
    <comment ref="I1" authorId="1">
      <text>
        <r>
          <rPr>
            <b/>
            <sz val="9"/>
            <color indexed="81"/>
            <rFont val="Tahoma"/>
            <family val="2"/>
            <charset val="238"/>
          </rPr>
          <t>Hodasova:</t>
        </r>
        <r>
          <rPr>
            <sz val="9"/>
            <color indexed="81"/>
            <rFont val="Tahoma"/>
            <family val="2"/>
            <charset val="238"/>
          </rPr>
          <t xml:space="preserve">
zisti dobu medzi 1. a poslednou kontrolou
</t>
        </r>
        <r>
          <rPr>
            <b/>
            <sz val="9"/>
            <color indexed="81"/>
            <rFont val="Tahoma"/>
            <family val="2"/>
            <charset val="238"/>
          </rPr>
          <t>v rokoch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>prekódujte nemoc pomocou funkcie KDYŽ:
1  chodý
0 zdravý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 xml:space="preserve">zadajte výšku v metroch
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 xml:space="preserve">vyrátajte BMI
</t>
        </r>
      </text>
    </comment>
  </commentList>
</comments>
</file>

<file path=xl/sharedStrings.xml><?xml version="1.0" encoding="utf-8"?>
<sst xmlns="http://schemas.openxmlformats.org/spreadsheetml/2006/main" count="710" uniqueCount="386">
  <si>
    <t>Lokalita</t>
  </si>
  <si>
    <t>Vojkovice</t>
  </si>
  <si>
    <t>Maloměřice</t>
  </si>
  <si>
    <t>Průměr</t>
  </si>
  <si>
    <t>Medián</t>
  </si>
  <si>
    <t>N</t>
  </si>
  <si>
    <t>Min</t>
  </si>
  <si>
    <t>Max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</si>
  <si>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</si>
  <si>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</si>
  <si>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</si>
  <si>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</si>
  <si>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</si>
  <si>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</si>
  <si>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</si>
  <si>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</si>
  <si>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</si>
  <si>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</si>
  <si>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</si>
  <si>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</si>
  <si>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</si>
  <si>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</si>
  <si>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vimbi</t>
  </si>
  <si>
    <t>Paradiplozoon ergensi</t>
  </si>
  <si>
    <t>Philometra abdominalis</t>
  </si>
  <si>
    <t>Philometra obturans</t>
  </si>
  <si>
    <t>Piscicola geometra</t>
  </si>
  <si>
    <t>Pomporhynchus laevis</t>
  </si>
  <si>
    <t>Proteocephalus torulosus</t>
  </si>
  <si>
    <t>Počet ryb</t>
  </si>
  <si>
    <t>Počet druhů parazitů</t>
  </si>
  <si>
    <t>Součet</t>
  </si>
  <si>
    <t>Suma</t>
  </si>
  <si>
    <t>B5+C5</t>
  </si>
  <si>
    <t>Text vzorového vzorce</t>
  </si>
  <si>
    <t>Prevalence</t>
  </si>
  <si>
    <r>
      <t>B6/B</t>
    </r>
    <r>
      <rPr>
        <b/>
        <sz val="12"/>
        <color indexed="10"/>
        <rFont val="Arial"/>
        <family val="2"/>
        <charset val="238"/>
      </rPr>
      <t>$</t>
    </r>
    <r>
      <rPr>
        <b/>
        <sz val="12"/>
        <color indexed="12"/>
        <rFont val="Arial"/>
        <family val="2"/>
        <charset val="238"/>
      </rPr>
      <t>5</t>
    </r>
  </si>
  <si>
    <t>Odkazy pomocí stylu A1</t>
  </si>
  <si>
    <t>Odkazy pomocí pojmenovaných oblastí</t>
  </si>
  <si>
    <r>
      <t xml:space="preserve">Oblast pojmenovaná </t>
    </r>
    <r>
      <rPr>
        <b/>
        <sz val="10"/>
        <rFont val="Arial"/>
        <family val="2"/>
        <charset val="238"/>
      </rPr>
      <t>blok1</t>
    </r>
  </si>
  <si>
    <r>
      <t xml:space="preserve">Součet oblasti </t>
    </r>
    <r>
      <rPr>
        <b/>
        <sz val="10"/>
        <rFont val="Arial"/>
        <family val="2"/>
        <charset val="238"/>
      </rPr>
      <t>blok1</t>
    </r>
  </si>
  <si>
    <t>Matematické vzorce</t>
  </si>
  <si>
    <t>Faktoriál (omezen na 170!)</t>
  </si>
  <si>
    <t>Logaritmus (přirozený, desítkový)</t>
  </si>
  <si>
    <t>Sinus (a další trigonometrické funkce)</t>
  </si>
  <si>
    <t>Náhodné číslo (přepočítává se po každé změně listu)</t>
  </si>
  <si>
    <t>Statistické vzorce</t>
  </si>
  <si>
    <t>Textové funkce</t>
  </si>
  <si>
    <t xml:space="preserve">sečti </t>
  </si>
  <si>
    <t>slova</t>
  </si>
  <si>
    <t>Složení slov (další vkládaný text se dává do uvozovek)</t>
  </si>
  <si>
    <t>Výběr z textu (3 písmena zleva)</t>
  </si>
  <si>
    <t>mlčet</t>
  </si>
  <si>
    <t>Logické funkce</t>
  </si>
  <si>
    <t>Podmínky a logické hodnoty.</t>
  </si>
  <si>
    <t>Hodnota</t>
  </si>
  <si>
    <t>Texty</t>
  </si>
  <si>
    <t>Čísla</t>
  </si>
  <si>
    <t>Časové a datumové funkce</t>
  </si>
  <si>
    <t>Datum nebo čas</t>
  </si>
  <si>
    <t>Práce s daty časy</t>
  </si>
  <si>
    <t>Den v měsící (den v týdnu atd.)</t>
  </si>
  <si>
    <t>Dnešní datum</t>
  </si>
  <si>
    <t>Minuta v hodině (hodina dne atd.)</t>
  </si>
  <si>
    <t>Převody dat a časů do kódu Excelu</t>
  </si>
  <si>
    <t>COUNTIF(B6:B26;"&gt;0")</t>
  </si>
  <si>
    <t>SUMA(B5:C5)</t>
  </si>
  <si>
    <t>SUMA(blok1)</t>
  </si>
  <si>
    <t>Průměr, medián, percentily atd.</t>
  </si>
  <si>
    <t>PANx</t>
  </si>
  <si>
    <t>Směrodatná odchylka</t>
  </si>
  <si>
    <t>Když je hodnota&gt;10 zobrazí Větší než 10,</t>
  </si>
  <si>
    <t xml:space="preserve"> v opačném případě Zobrazí Menší než 10.</t>
  </si>
  <si>
    <t>ID</t>
  </si>
  <si>
    <t>Příjmení</t>
  </si>
  <si>
    <t>Jméno</t>
  </si>
  <si>
    <t>Celé jméno</t>
  </si>
  <si>
    <t>Potomek</t>
  </si>
  <si>
    <t>1. kontrola</t>
  </si>
  <si>
    <t>poslední kontrola</t>
  </si>
  <si>
    <t>1. kontrola rok</t>
  </si>
  <si>
    <t>rozdíl datumů</t>
  </si>
  <si>
    <t>pohlaví</t>
  </si>
  <si>
    <t>nemoc</t>
  </si>
  <si>
    <t>nemoc překodována</t>
  </si>
  <si>
    <t>tíže postižení</t>
  </si>
  <si>
    <t>povolání</t>
  </si>
  <si>
    <t>délka onemocnění</t>
  </si>
  <si>
    <t>výška</t>
  </si>
  <si>
    <t>výška v metrech</t>
  </si>
  <si>
    <t>váha</t>
  </si>
  <si>
    <t>BMI</t>
  </si>
  <si>
    <t>Tep před</t>
  </si>
  <si>
    <t>Tep po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</si>
  <si>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</si>
  <si>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</si>
  <si>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</si>
  <si>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</si>
  <si>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</si>
  <si>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Počet operací</t>
  </si>
  <si>
    <t>Leukocyty</t>
  </si>
  <si>
    <t>Počet</t>
  </si>
  <si>
    <t>Rohlík</t>
  </si>
  <si>
    <t>Ivan</t>
  </si>
  <si>
    <t>Rohlík Zdeňka</t>
  </si>
  <si>
    <t>muž</t>
  </si>
  <si>
    <t>brusič kovů</t>
  </si>
  <si>
    <t>dlouhá</t>
  </si>
  <si>
    <t>Molavec</t>
  </si>
  <si>
    <t>Jiří</t>
  </si>
  <si>
    <t>Molavec Zdeňka</t>
  </si>
  <si>
    <t>dělník</t>
  </si>
  <si>
    <t>střední</t>
  </si>
  <si>
    <t>Urbánek</t>
  </si>
  <si>
    <t>Pavel</t>
  </si>
  <si>
    <t>Urbánek Zdeňka</t>
  </si>
  <si>
    <t>žena</t>
  </si>
  <si>
    <t>vrátný</t>
  </si>
  <si>
    <t>Janoušek</t>
  </si>
  <si>
    <t>Miloslav</t>
  </si>
  <si>
    <t>Janoušek Zdenka</t>
  </si>
  <si>
    <t>tesař</t>
  </si>
  <si>
    <t>Novák</t>
  </si>
  <si>
    <t>Zdeněk</t>
  </si>
  <si>
    <t>Novák Zdenka</t>
  </si>
  <si>
    <t>operní zpěvák</t>
  </si>
  <si>
    <t>krátká</t>
  </si>
  <si>
    <t>Novotná</t>
  </si>
  <si>
    <t>Vladimír</t>
  </si>
  <si>
    <t>Novotná Zdeněk</t>
  </si>
  <si>
    <t>Gábor</t>
  </si>
  <si>
    <t>Gábor Zdeněk</t>
  </si>
  <si>
    <t>soustružník</t>
  </si>
  <si>
    <t>Baďura</t>
  </si>
  <si>
    <t>Baďura Zdeněk</t>
  </si>
  <si>
    <t>obraběč kovů</t>
  </si>
  <si>
    <t>Pavera</t>
  </si>
  <si>
    <t>Pavera Zdeněk</t>
  </si>
  <si>
    <t>Vohák</t>
  </si>
  <si>
    <t>Jan</t>
  </si>
  <si>
    <t>Vohák Vlastimil</t>
  </si>
  <si>
    <t>frézař</t>
  </si>
  <si>
    <t>Kosina</t>
  </si>
  <si>
    <t>Zdeňka</t>
  </si>
  <si>
    <t>Kosina Vladislav</t>
  </si>
  <si>
    <t>konfekcionér</t>
  </si>
  <si>
    <t>Machander</t>
  </si>
  <si>
    <t>Machander Vladimír</t>
  </si>
  <si>
    <t>nezaměstnaný klempíř</t>
  </si>
  <si>
    <t>Pilnaj</t>
  </si>
  <si>
    <t>Blanka</t>
  </si>
  <si>
    <t>Pilnaj Vladimír</t>
  </si>
  <si>
    <t>student</t>
  </si>
  <si>
    <t>Tomášek</t>
  </si>
  <si>
    <t>Miroslav</t>
  </si>
  <si>
    <t>Tomášek Vladimír</t>
  </si>
  <si>
    <t>invalidní důchodce</t>
  </si>
  <si>
    <t>Ledvinka</t>
  </si>
  <si>
    <t>Jaroslav</t>
  </si>
  <si>
    <t>Ledvinka Vladimír</t>
  </si>
  <si>
    <t>Mráz</t>
  </si>
  <si>
    <t>Josef</t>
  </si>
  <si>
    <t>Mráz Vladimír</t>
  </si>
  <si>
    <t>dělník - výroba sportovních potřeb</t>
  </si>
  <si>
    <t>Kříž</t>
  </si>
  <si>
    <t>Graham</t>
  </si>
  <si>
    <t>Kříž Vladimír</t>
  </si>
  <si>
    <t>opravář</t>
  </si>
  <si>
    <t>Vecek</t>
  </si>
  <si>
    <t>Vecek Věra</t>
  </si>
  <si>
    <t>Marek</t>
  </si>
  <si>
    <t>Marek Václav</t>
  </si>
  <si>
    <t>galvanizer</t>
  </si>
  <si>
    <t>Jandová</t>
  </si>
  <si>
    <t>Václav</t>
  </si>
  <si>
    <t>Jandová Václav</t>
  </si>
  <si>
    <t>servisní technik</t>
  </si>
  <si>
    <t>Stoilová</t>
  </si>
  <si>
    <t>Stoilová Václav</t>
  </si>
  <si>
    <t>automechanik</t>
  </si>
  <si>
    <t>Vápeník</t>
  </si>
  <si>
    <t>Vápeník Stanislav</t>
  </si>
  <si>
    <t>Polák</t>
  </si>
  <si>
    <t>Polák Petr</t>
  </si>
  <si>
    <t>ředitel</t>
  </si>
  <si>
    <t>Čermák</t>
  </si>
  <si>
    <t>Čermák Petr</t>
  </si>
  <si>
    <t>obchodník</t>
  </si>
  <si>
    <t>Skálová</t>
  </si>
  <si>
    <t>Petr</t>
  </si>
  <si>
    <t>Skálová Pavel</t>
  </si>
  <si>
    <t>zámečník</t>
  </si>
  <si>
    <t>Tejmarová</t>
  </si>
  <si>
    <t>Jaroslava</t>
  </si>
  <si>
    <t>Tejmarová Pavel</t>
  </si>
  <si>
    <t>výtvarník</t>
  </si>
  <si>
    <t>Kuthan</t>
  </si>
  <si>
    <t>Kuthan Pavel</t>
  </si>
  <si>
    <t>důchodce</t>
  </si>
  <si>
    <t>Kot</t>
  </si>
  <si>
    <t>Zdenka</t>
  </si>
  <si>
    <t>Kot Pavel</t>
  </si>
  <si>
    <t>dozorce</t>
  </si>
  <si>
    <t>Mrkvica</t>
  </si>
  <si>
    <t>Michal</t>
  </si>
  <si>
    <t>Mrkvica Pavel</t>
  </si>
  <si>
    <t>Podlipský</t>
  </si>
  <si>
    <t>Podlipský Pavel</t>
  </si>
  <si>
    <t>Přibilová</t>
  </si>
  <si>
    <t>Přibilová Miroslav</t>
  </si>
  <si>
    <t>důchodce (inv.)</t>
  </si>
  <si>
    <t>Jiříková</t>
  </si>
  <si>
    <t>Jaromíra</t>
  </si>
  <si>
    <t>Jiříková Miroslav</t>
  </si>
  <si>
    <t>Kovaříková</t>
  </si>
  <si>
    <t>Kovaříková Miloš</t>
  </si>
  <si>
    <t>údržbář</t>
  </si>
  <si>
    <t>Wenzelová</t>
  </si>
  <si>
    <t>Karel</t>
  </si>
  <si>
    <t>Wenzelová Miloš</t>
  </si>
  <si>
    <t>Hloušek</t>
  </si>
  <si>
    <t>Bohuslav</t>
  </si>
  <si>
    <t>Hloušek Miloš</t>
  </si>
  <si>
    <t>Rust</t>
  </si>
  <si>
    <t>Rust Miloslav</t>
  </si>
  <si>
    <t>kontrolor</t>
  </si>
  <si>
    <t>Mužík</t>
  </si>
  <si>
    <t>Mužík Milada</t>
  </si>
  <si>
    <t>technik</t>
  </si>
  <si>
    <t>Pošusta</t>
  </si>
  <si>
    <t>Marta</t>
  </si>
  <si>
    <t>Pošusta Michal</t>
  </si>
  <si>
    <t>Hromjáková</t>
  </si>
  <si>
    <t>Věra</t>
  </si>
  <si>
    <t>Hromjáková Michal</t>
  </si>
  <si>
    <t>operátor</t>
  </si>
  <si>
    <t>Tomášek Marta</t>
  </si>
  <si>
    <t>nástrojař</t>
  </si>
  <si>
    <t>Sýkora</t>
  </si>
  <si>
    <t>Sýkora Marie</t>
  </si>
  <si>
    <t>brusič</t>
  </si>
  <si>
    <t>Horák</t>
  </si>
  <si>
    <t>Stanislav</t>
  </si>
  <si>
    <t>Horák Marcela</t>
  </si>
  <si>
    <t>Vodička</t>
  </si>
  <si>
    <t>Vodička Marcela</t>
  </si>
  <si>
    <t>podlahář</t>
  </si>
  <si>
    <t>Strejček</t>
  </si>
  <si>
    <t>Strejček Ladislav</t>
  </si>
  <si>
    <t>Tirpak</t>
  </si>
  <si>
    <t>Tirpak Karel</t>
  </si>
  <si>
    <t>Jelínek</t>
  </si>
  <si>
    <t>Bohuslava</t>
  </si>
  <si>
    <t>Jelínek Karel</t>
  </si>
  <si>
    <t>Znamenáčková</t>
  </si>
  <si>
    <t>Znamenáčková Karel</t>
  </si>
  <si>
    <t>instalatér</t>
  </si>
  <si>
    <t>Navrátil</t>
  </si>
  <si>
    <t>Jiřina</t>
  </si>
  <si>
    <t>Navrátil Josef</t>
  </si>
  <si>
    <t>horizontář</t>
  </si>
  <si>
    <t>Hruška</t>
  </si>
  <si>
    <t>Marie</t>
  </si>
  <si>
    <t>Hruška Josef</t>
  </si>
  <si>
    <t>zedník</t>
  </si>
  <si>
    <t>Hubený</t>
  </si>
  <si>
    <t>Ladislav</t>
  </si>
  <si>
    <t>Hubený Josef</t>
  </si>
  <si>
    <t>lékař</t>
  </si>
  <si>
    <t>Vaněk</t>
  </si>
  <si>
    <t>Vaněk Josef</t>
  </si>
  <si>
    <t>obráběč kovů</t>
  </si>
  <si>
    <t>Suchomelová</t>
  </si>
  <si>
    <t>Eva</t>
  </si>
  <si>
    <t>Suchomelová Josef</t>
  </si>
  <si>
    <t>Lněnička</t>
  </si>
  <si>
    <t>Marcela</t>
  </si>
  <si>
    <t>Lněnička Jiřina</t>
  </si>
  <si>
    <t>Ginzl</t>
  </si>
  <si>
    <t>Miloš</t>
  </si>
  <si>
    <t>Ginzl Jiřina</t>
  </si>
  <si>
    <t>Urbanová</t>
  </si>
  <si>
    <t>Urbanová Jiří</t>
  </si>
  <si>
    <t>Florian</t>
  </si>
  <si>
    <t>Florian Jiří</t>
  </si>
  <si>
    <t>Vilímová</t>
  </si>
  <si>
    <t>Vilímová Jiří</t>
  </si>
  <si>
    <t>Karský</t>
  </si>
  <si>
    <t>Karský Jiří</t>
  </si>
  <si>
    <t>seřizovač</t>
  </si>
  <si>
    <t>Fridrych</t>
  </si>
  <si>
    <t>Fridrych Jiří</t>
  </si>
  <si>
    <t>Bebr</t>
  </si>
  <si>
    <t>Bebr Jaroslava</t>
  </si>
  <si>
    <t>Hejlová</t>
  </si>
  <si>
    <t>Hejlová Jaroslava</t>
  </si>
  <si>
    <t>stát. zaměstnanec</t>
  </si>
  <si>
    <t>Fischer</t>
  </si>
  <si>
    <t>Fischer Jaroslav</t>
  </si>
  <si>
    <t>práce na počítači</t>
  </si>
  <si>
    <t>Kašpar</t>
  </si>
  <si>
    <t>Kašpar Jaroslav</t>
  </si>
  <si>
    <t>projektant</t>
  </si>
  <si>
    <t>Urbanová Jaroslav</t>
  </si>
  <si>
    <t>Papežík</t>
  </si>
  <si>
    <t>Anna</t>
  </si>
  <si>
    <t>Papežík Jaroslav</t>
  </si>
  <si>
    <t>Kinkor</t>
  </si>
  <si>
    <t>Kinkor Jaromíra</t>
  </si>
  <si>
    <t>Kadlec</t>
  </si>
  <si>
    <t>Kadlec Jan</t>
  </si>
  <si>
    <t>správce výpočetní techniky</t>
  </si>
  <si>
    <t>Běleš</t>
  </si>
  <si>
    <t>Dana</t>
  </si>
  <si>
    <t>Běleš Jan</t>
  </si>
  <si>
    <t>technický ředitel</t>
  </si>
  <si>
    <t>Strnadová</t>
  </si>
  <si>
    <t>Milada</t>
  </si>
  <si>
    <t>Strnadová Jan</t>
  </si>
  <si>
    <t>Říhová</t>
  </si>
  <si>
    <t>Říhová Jan</t>
  </si>
  <si>
    <t>Vlastimil</t>
  </si>
  <si>
    <t>Novotná Jan</t>
  </si>
  <si>
    <t>skladník</t>
  </si>
  <si>
    <t>Gábor Jan</t>
  </si>
  <si>
    <t>programátor</t>
  </si>
  <si>
    <t>Baďura Jan</t>
  </si>
  <si>
    <t>Pavera Ivan</t>
  </si>
  <si>
    <t>Vohák Ivan</t>
  </si>
  <si>
    <t>Kosina Ivan</t>
  </si>
  <si>
    <t>Machander Graham</t>
  </si>
  <si>
    <t>Georgij</t>
  </si>
  <si>
    <t>Pilnaj Graham</t>
  </si>
  <si>
    <t>Vladislav</t>
  </si>
  <si>
    <t>Bebr Gerhard</t>
  </si>
  <si>
    <t>OSVČ</t>
  </si>
  <si>
    <t>Hejlová Gerhard</t>
  </si>
  <si>
    <t>správce bazénu</t>
  </si>
  <si>
    <t>Gerhard</t>
  </si>
  <si>
    <t>Fischer Georgij</t>
  </si>
  <si>
    <t>Kašpar František</t>
  </si>
  <si>
    <t>Urbanová Eva</t>
  </si>
  <si>
    <t>Papežík Dana</t>
  </si>
  <si>
    <t>Novotná Dana</t>
  </si>
  <si>
    <t>Gábor Bohuslava</t>
  </si>
  <si>
    <t>František</t>
  </si>
  <si>
    <t>Baďura Bohuslav</t>
  </si>
  <si>
    <t>učeń</t>
  </si>
  <si>
    <t>Pavera Blanka</t>
  </si>
  <si>
    <t>provozní</t>
  </si>
  <si>
    <t>Maticové vzorce</t>
  </si>
  <si>
    <t>Výpočet Euklidovské vzdálenosti mezi body</t>
  </si>
  <si>
    <t>Normální vzorec</t>
  </si>
  <si>
    <t>rozměr1</t>
  </si>
  <si>
    <t>rozměr2</t>
  </si>
  <si>
    <t>suma součinů řádků</t>
  </si>
  <si>
    <t>Maticový vzorec</t>
  </si>
  <si>
    <t>Maticová funkce (nezbytné použití maticových vzorců)</t>
  </si>
  <si>
    <t>Součin matic</t>
  </si>
  <si>
    <t>KOLÁČOVÝ GRAF</t>
  </si>
  <si>
    <t>Muži</t>
  </si>
  <si>
    <t>Ženy</t>
  </si>
  <si>
    <t>Celkem</t>
  </si>
  <si>
    <t>SLOUPCOVÝ GRAF</t>
  </si>
  <si>
    <t>Nemoc</t>
  </si>
  <si>
    <t>Zdraví</t>
  </si>
  <si>
    <t>%</t>
  </si>
  <si>
    <t>KRABICOVÝ GRAF</t>
  </si>
  <si>
    <r>
      <t xml:space="preserve">spojnicový se značkamy: čáry </t>
    </r>
    <r>
      <rPr>
        <i/>
        <sz val="11"/>
        <color theme="1"/>
        <rFont val="Arial"/>
        <family val="2"/>
        <charset val="238"/>
      </rPr>
      <t>→</t>
    </r>
    <r>
      <rPr>
        <i/>
        <sz val="11"/>
        <color theme="1"/>
        <rFont val="Calibri"/>
        <family val="2"/>
        <charset val="238"/>
      </rPr>
      <t xml:space="preserve"> spojnice extrémů</t>
    </r>
  </si>
  <si>
    <t>VĚK v letech</t>
  </si>
  <si>
    <t>max</t>
  </si>
  <si>
    <t>průměr</t>
  </si>
  <si>
    <t>min</t>
  </si>
  <si>
    <t>BODOVÝ GRAF</t>
  </si>
  <si>
    <t>Kontingenčné tabuľky</t>
  </si>
  <si>
    <t>Riadky</t>
  </si>
  <si>
    <t>Stĺpce</t>
  </si>
  <si>
    <t>Pohlaví</t>
  </si>
  <si>
    <t>Tíže postižení</t>
  </si>
  <si>
    <t>Délka nemoci</t>
  </si>
  <si>
    <t>Tíha postižení</t>
  </si>
  <si>
    <t>Kontingenčný graf</t>
  </si>
  <si>
    <t>Počet z pohlaví</t>
  </si>
  <si>
    <t>Popisky sloupců</t>
  </si>
  <si>
    <t>Popisky řádků</t>
  </si>
  <si>
    <t>Celkový součet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</si>
</sst>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[$-F800]dddd\,\ mmmm\ dd\,\ yyyy"/>
    <numFmt numFmtId="166" formatCode="h:mm;@"/>
    <numFmt numFmtId="167" formatCode="0.0"/>
  </numFmts>
  <fonts count="25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8"/>
      <name val="MS Sans Serif"/>
      <charset val="238"/>
    </font>
    <font>
      <sz val="10"/>
      <name val="MS Sans Serif"/>
    </font>
    <font>
      <sz val="10"/>
      <color indexed="8"/>
      <name val="Arial CE"/>
      <charset val="238"/>
    </font>
    <font>
      <sz val="10"/>
      <color indexed="12"/>
      <name val="Arial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206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4" fillId="0" borderId="0"/>
    <xf numFmtId="0" fontId="15" fillId="0" borderId="0"/>
    <xf numFmtId="0" fontId="16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1" xfId="0" applyFont="1" applyBorder="1"/>
    <xf numFmtId="0" fontId="0" fillId="2" borderId="4" xfId="0" applyFill="1" applyBorder="1"/>
    <xf numFmtId="0" fontId="0" fillId="0" borderId="9" xfId="0" applyBorder="1"/>
    <xf numFmtId="0" fontId="0" fillId="0" borderId="10" xfId="0" applyBorder="1"/>
    <xf numFmtId="0" fontId="4" fillId="0" borderId="1" xfId="2" applyBorder="1"/>
    <xf numFmtId="0" fontId="3" fillId="0" borderId="4" xfId="0" applyFont="1" applyBorder="1"/>
    <xf numFmtId="0" fontId="0" fillId="0" borderId="0" xfId="0" applyFill="1" applyBorder="1"/>
    <xf numFmtId="0" fontId="0" fillId="2" borderId="2" xfId="0" applyFill="1" applyBorder="1"/>
    <xf numFmtId="0" fontId="0" fillId="2" borderId="3" xfId="0" applyFill="1" applyBorder="1"/>
    <xf numFmtId="0" fontId="6" fillId="0" borderId="0" xfId="4" applyBorder="1"/>
    <xf numFmtId="0" fontId="0" fillId="0" borderId="11" xfId="0" applyBorder="1"/>
    <xf numFmtId="0" fontId="0" fillId="3" borderId="9" xfId="0" applyFill="1" applyBorder="1"/>
    <xf numFmtId="0" fontId="0" fillId="4" borderId="4" xfId="0" applyFill="1" applyBorder="1"/>
    <xf numFmtId="0" fontId="0" fillId="4" borderId="6" xfId="0" applyFill="1" applyBorder="1"/>
    <xf numFmtId="0" fontId="7" fillId="5" borderId="0" xfId="3" applyFont="1" applyFill="1" applyBorder="1" applyAlignment="1">
      <alignment horizontal="right" wrapText="1"/>
    </xf>
    <xf numFmtId="0" fontId="6" fillId="4" borderId="0" xfId="4" applyFill="1" applyBorder="1"/>
    <xf numFmtId="0" fontId="9" fillId="0" borderId="0" xfId="0" applyFont="1" applyFill="1" applyBorder="1"/>
    <xf numFmtId="0" fontId="6" fillId="3" borderId="11" xfId="4" applyFill="1" applyBorder="1"/>
    <xf numFmtId="0" fontId="6" fillId="4" borderId="7" xfId="4" applyFill="1" applyBorder="1"/>
    <xf numFmtId="0" fontId="0" fillId="2" borderId="1" xfId="0" applyFill="1" applyBorder="1"/>
    <xf numFmtId="0" fontId="0" fillId="0" borderId="9" xfId="0" applyFill="1" applyBorder="1"/>
    <xf numFmtId="0" fontId="0" fillId="0" borderId="2" xfId="0" applyFill="1" applyBorder="1"/>
    <xf numFmtId="0" fontId="9" fillId="0" borderId="0" xfId="0" applyFont="1" applyBorder="1"/>
    <xf numFmtId="0" fontId="0" fillId="0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3" fillId="0" borderId="0" xfId="0" applyFont="1" applyBorder="1"/>
    <xf numFmtId="0" fontId="0" fillId="0" borderId="13" xfId="0" applyBorder="1"/>
    <xf numFmtId="0" fontId="0" fillId="0" borderId="14" xfId="0" applyBorder="1"/>
    <xf numFmtId="0" fontId="0" fillId="6" borderId="4" xfId="0" applyFill="1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7" borderId="4" xfId="0" applyFill="1" applyBorder="1"/>
    <xf numFmtId="0" fontId="0" fillId="7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14" xfId="0" applyFill="1" applyBorder="1"/>
    <xf numFmtId="0" fontId="0" fillId="7" borderId="0" xfId="0" applyFill="1"/>
    <xf numFmtId="0" fontId="0" fillId="7" borderId="15" xfId="0" applyFill="1" applyBorder="1"/>
    <xf numFmtId="14" fontId="0" fillId="7" borderId="13" xfId="0" applyNumberFormat="1" applyFill="1" applyBorder="1"/>
    <xf numFmtId="0" fontId="0" fillId="2" borderId="12" xfId="0" applyFill="1" applyBorder="1"/>
    <xf numFmtId="0" fontId="4" fillId="0" borderId="13" xfId="2" applyBorder="1"/>
    <xf numFmtId="0" fontId="4" fillId="2" borderId="12" xfId="2" applyFont="1" applyFill="1" applyBorder="1"/>
    <xf numFmtId="0" fontId="4" fillId="2" borderId="13" xfId="2" applyFont="1" applyFill="1" applyBorder="1"/>
    <xf numFmtId="0" fontId="4" fillId="2" borderId="14" xfId="2" applyFont="1" applyFill="1" applyBorder="1"/>
    <xf numFmtId="0" fontId="4" fillId="7" borderId="12" xfId="2" applyFill="1" applyBorder="1"/>
    <xf numFmtId="0" fontId="4" fillId="7" borderId="13" xfId="2" applyFill="1" applyBorder="1"/>
    <xf numFmtId="0" fontId="4" fillId="7" borderId="13" xfId="2" applyFont="1" applyFill="1" applyBorder="1"/>
    <xf numFmtId="0" fontId="4" fillId="7" borderId="14" xfId="2" applyFill="1" applyBorder="1"/>
    <xf numFmtId="0" fontId="0" fillId="8" borderId="13" xfId="0" applyFill="1" applyBorder="1"/>
    <xf numFmtId="0" fontId="0" fillId="8" borderId="14" xfId="0" applyFill="1" applyBorder="1"/>
    <xf numFmtId="0" fontId="13" fillId="0" borderId="0" xfId="0" applyFont="1" applyAlignment="1">
      <alignment wrapText="1"/>
    </xf>
    <xf numFmtId="0" fontId="13" fillId="9" borderId="0" xfId="0" applyFont="1" applyFill="1" applyAlignment="1">
      <alignment wrapText="1"/>
    </xf>
    <xf numFmtId="0" fontId="13" fillId="10" borderId="0" xfId="0" applyFont="1" applyFill="1" applyAlignment="1">
      <alignment wrapText="1"/>
    </xf>
    <xf numFmtId="0" fontId="13" fillId="11" borderId="0" xfId="0" applyFont="1" applyFill="1" applyAlignment="1">
      <alignment wrapText="1"/>
    </xf>
    <xf numFmtId="0" fontId="13" fillId="12" borderId="0" xfId="0" applyNumberFormat="1" applyFont="1" applyFill="1" applyAlignment="1">
      <alignment wrapText="1"/>
    </xf>
    <xf numFmtId="0" fontId="13" fillId="13" borderId="0" xfId="0" applyFont="1" applyFill="1" applyAlignment="1">
      <alignment wrapText="1"/>
    </xf>
    <xf numFmtId="0" fontId="13" fillId="14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15" borderId="0" xfId="0" applyFont="1" applyFill="1" applyAlignment="1">
      <alignment wrapText="1"/>
    </xf>
    <xf numFmtId="0" fontId="13" fillId="16" borderId="0" xfId="0" applyFont="1" applyFill="1" applyAlignment="1">
      <alignment wrapText="1"/>
    </xf>
    <xf numFmtId="0" fontId="13" fillId="17" borderId="0" xfId="0" applyFont="1" applyFill="1" applyAlignment="1">
      <alignment wrapText="1"/>
    </xf>
    <xf numFmtId="0" fontId="13" fillId="18" borderId="0" xfId="0" applyFont="1" applyFill="1" applyAlignment="1">
      <alignment wrapText="1"/>
    </xf>
    <xf numFmtId="14" fontId="0" fillId="0" borderId="0" xfId="0" applyNumberFormat="1"/>
    <xf numFmtId="0" fontId="0" fillId="0" borderId="0" xfId="0" applyNumberFormat="1"/>
    <xf numFmtId="0" fontId="14" fillId="0" borderId="0" xfId="5"/>
    <xf numFmtId="0" fontId="15" fillId="0" borderId="0" xfId="6" applyFont="1"/>
    <xf numFmtId="1" fontId="14" fillId="0" borderId="4" xfId="5" applyNumberFormat="1" applyBorder="1"/>
    <xf numFmtId="1" fontId="14" fillId="0" borderId="0" xfId="5" applyNumberFormat="1" applyBorder="1"/>
    <xf numFmtId="167" fontId="14" fillId="0" borderId="0" xfId="5" applyNumberFormat="1"/>
    <xf numFmtId="0" fontId="16" fillId="0" borderId="0" xfId="7" applyFont="1" applyFill="1" applyBorder="1" applyAlignment="1">
      <alignment horizontal="right" wrapText="1"/>
    </xf>
    <xf numFmtId="0" fontId="14" fillId="0" borderId="0" xfId="5" applyFill="1"/>
    <xf numFmtId="0" fontId="0" fillId="0" borderId="0" xfId="0" applyAlignment="1">
      <alignment horizontal="left"/>
    </xf>
    <xf numFmtId="0" fontId="2" fillId="0" borderId="0" xfId="0" applyFont="1"/>
    <xf numFmtId="0" fontId="0" fillId="19" borderId="1" xfId="0" applyFill="1" applyBorder="1"/>
    <xf numFmtId="0" fontId="0" fillId="19" borderId="3" xfId="0" applyFill="1" applyBorder="1"/>
    <xf numFmtId="0" fontId="0" fillId="19" borderId="2" xfId="0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0" xfId="0" applyFill="1" applyBorder="1"/>
    <xf numFmtId="0" fontId="0" fillId="19" borderId="6" xfId="0" applyFill="1" applyBorder="1"/>
    <xf numFmtId="0" fontId="0" fillId="19" borderId="8" xfId="0" applyFill="1" applyBorder="1"/>
    <xf numFmtId="0" fontId="0" fillId="4" borderId="0" xfId="0" applyFill="1"/>
    <xf numFmtId="0" fontId="0" fillId="19" borderId="7" xfId="0" applyFill="1" applyBorder="1"/>
    <xf numFmtId="0" fontId="0" fillId="20" borderId="0" xfId="0" applyFill="1"/>
    <xf numFmtId="0" fontId="21" fillId="0" borderId="0" xfId="0" applyFont="1"/>
    <xf numFmtId="0" fontId="24" fillId="21" borderId="0" xfId="0" applyFont="1" applyFill="1"/>
    <xf numFmtId="0" fontId="0" fillId="22" borderId="0" xfId="0" applyFill="1"/>
    <xf numFmtId="0" fontId="0" fillId="21" borderId="0" xfId="0" applyFill="1" applyAlignment="1">
      <alignment horizontal="left"/>
    </xf>
    <xf numFmtId="0" fontId="0" fillId="0" borderId="0" xfId="0" pivotButton="1"/>
    <xf numFmtId="0" fontId="9" fillId="0" borderId="0" xfId="0" applyFont="1" applyBorder="1" applyAlignment="1">
      <alignment horizontal="center"/>
    </xf>
  </cellXfs>
  <cellStyles count="8">
    <cellStyle name="čárky [0]_List1" xfId="1"/>
    <cellStyle name="normální" xfId="0" builtinId="0"/>
    <cellStyle name="normální 2" xfId="5"/>
    <cellStyle name="normální_Diplomka 98" xfId="2"/>
    <cellStyle name="normální_Kardiologie" xfId="7"/>
    <cellStyle name="normální_List2" xfId="3"/>
    <cellStyle name="normální_Ryby a druhy 2" xfId="4"/>
    <cellStyle name="normální_Sešit1" xfId="6"/>
  </cellStyles>
  <dxfs count="0"/>
  <tableStyles count="0" defaultTableStyle="TableStyleMedium9" defaultPivotStyle="PivotStyleLight16"/>
  <colors>
    <mruColors>
      <color rgb="FFCCECFF"/>
      <color rgb="FFFFCC99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Kontingenčný graf</a:t>
            </a:r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v>muž</c:v>
          </c:tx>
          <c:dLbls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9</c:v>
              </c:pt>
              <c:pt idx="1">
                <c:v>49</c:v>
              </c:pt>
            </c:numLit>
          </c:val>
        </c:ser>
        <c:ser>
          <c:idx val="1"/>
          <c:order val="1"/>
          <c:tx>
            <c:v>žena</c:v>
          </c:tx>
          <c:dLbls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5</c:v>
              </c:pt>
              <c:pt idx="1">
                <c:v>25</c:v>
              </c:pt>
            </c:numLit>
          </c:val>
        </c:ser>
        <c:axId val="85343232"/>
        <c:axId val="85361792"/>
      </c:barChart>
      <c:catAx>
        <c:axId val="8534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Nemoc</a:t>
                </a:r>
                <a:endParaRPr lang="en-US"/>
              </a:p>
            </c:rich>
          </c:tx>
        </c:title>
        <c:majorTickMark val="none"/>
        <c:tickLblPos val="nextTo"/>
        <c:crossAx val="85361792"/>
        <c:crosses val="autoZero"/>
        <c:auto val="1"/>
        <c:lblAlgn val="ctr"/>
        <c:lblOffset val="100"/>
      </c:catAx>
      <c:valAx>
        <c:axId val="853617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</a:t>
                </a:r>
              </a:p>
            </c:rich>
          </c:tx>
        </c:title>
        <c:numFmt formatCode="General" sourceLinked="1"/>
        <c:tickLblPos val="nextTo"/>
        <c:crossAx val="85343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pieChart>
        <c:varyColors val="1"/>
        <c:ser>
          <c:idx val="0"/>
          <c:order val="0"/>
          <c:explosion val="11"/>
          <c:dPt>
            <c:idx val="0"/>
            <c:explosion val="0"/>
          </c:dPt>
          <c:dPt>
            <c:idx val="1"/>
            <c:explosion val="0"/>
          </c:dPt>
          <c:dLbls>
            <c:numFmt formatCode="0.0%" sourceLinked="0"/>
            <c:dLblPos val="outEnd"/>
            <c:showPercent val="1"/>
            <c:showLeaderLines val="1"/>
          </c:dLbls>
          <c:cat>
            <c:strRef>
              <c:f>[1]Grafy!$A$3:$A$4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[1]Grafy!$B$3:$B$4</c:f>
              <c:numCache>
                <c:formatCode>General</c:formatCode>
                <c:ptCount val="2"/>
                <c:pt idx="0">
                  <c:v>25</c:v>
                </c:pt>
                <c:pt idx="1">
                  <c:v>64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4376377952755906"/>
          <c:y val="6.1689632545931829E-2"/>
          <c:w val="0.65478915135608173"/>
          <c:h val="0.82817147856518114"/>
        </c:manualLayout>
      </c:layout>
      <c:barChart>
        <c:barDir val="col"/>
        <c:grouping val="clustered"/>
        <c:ser>
          <c:idx val="0"/>
          <c:order val="0"/>
          <c:tx>
            <c:strRef>
              <c:f>[1]Grafy!$A$28</c:f>
              <c:strCache>
                <c:ptCount val="1"/>
                <c:pt idx="0">
                  <c:v>Muži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[1]Grafy!$B$27:$C$27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[1]Grafy!$B$28:$C$28</c:f>
              <c:numCache>
                <c:formatCode>General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[1]Grafy!$A$29</c:f>
              <c:strCache>
                <c:ptCount val="1"/>
                <c:pt idx="0">
                  <c:v>Ženy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[1]Grafy!$B$27:$C$27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[1]Grafy!$B$29:$C$29</c:f>
              <c:numCache>
                <c:formatCode>General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axId val="96801920"/>
        <c:axId val="96803456"/>
      </c:barChart>
      <c:catAx>
        <c:axId val="96801920"/>
        <c:scaling>
          <c:orientation val="minMax"/>
        </c:scaling>
        <c:axPos val="b"/>
        <c:tickLblPos val="nextTo"/>
        <c:crossAx val="96803456"/>
        <c:crosses val="autoZero"/>
        <c:auto val="1"/>
        <c:lblAlgn val="ctr"/>
        <c:lblOffset val="100"/>
      </c:catAx>
      <c:valAx>
        <c:axId val="96803456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Relativní čenost</a:t>
                </a:r>
                <a:endParaRPr lang="en-US"/>
              </a:p>
            </c:rich>
          </c:tx>
          <c:layout/>
        </c:title>
        <c:numFmt formatCode="0%" sourceLinked="0"/>
        <c:tickLblPos val="nextTo"/>
        <c:crossAx val="96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scatterChart>
        <c:scatterStyle val="lineMarker"/>
        <c:ser>
          <c:idx val="0"/>
          <c:order val="0"/>
          <c:tx>
            <c:v>muži</c:v>
          </c:tx>
          <c:spPr>
            <a:ln w="28575">
              <a:noFill/>
            </a:ln>
          </c:spPr>
          <c:xVal>
            <c:numRef>
              <c:f>[1]Grafy!$A$59:$A$76</c:f>
              <c:numCache>
                <c:formatCode>General</c:formatCode>
                <c:ptCount val="18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</c:numCache>
            </c:numRef>
          </c:xVal>
          <c:yVal>
            <c:numRef>
              <c:f>[1]Grafy!$B$59:$B$76</c:f>
              <c:numCache>
                <c:formatCode>General</c:formatCode>
                <c:ptCount val="18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</c:numCache>
            </c:numRef>
          </c:yVal>
        </c:ser>
        <c:ser>
          <c:idx val="1"/>
          <c:order val="1"/>
          <c:tx>
            <c:v>ženy</c:v>
          </c:tx>
          <c:spPr>
            <a:ln w="25400">
              <a:noFill/>
            </a:ln>
          </c:spPr>
          <c:marker>
            <c:symbol val="square"/>
            <c:size val="6"/>
          </c:marker>
          <c:xVal>
            <c:numRef>
              <c:f>[1]Grafy!$A$77:$A$87</c:f>
              <c:numCache>
                <c:formatCode>General</c:formatCode>
                <c:ptCount val="11"/>
                <c:pt idx="0">
                  <c:v>163.09567672549747</c:v>
                </c:pt>
                <c:pt idx="1">
                  <c:v>169.13299350533634</c:v>
                </c:pt>
                <c:pt idx="2">
                  <c:v>173.09795839508297</c:v>
                </c:pt>
                <c:pt idx="3">
                  <c:v>176.29759486197145</c:v>
                </c:pt>
                <c:pt idx="4">
                  <c:v>176.34507048540399</c:v>
                </c:pt>
                <c:pt idx="5">
                  <c:v>176.73009369871579</c:v>
                </c:pt>
                <c:pt idx="6">
                  <c:v>181.34853053168627</c:v>
                </c:pt>
                <c:pt idx="7">
                  <c:v>182.44257307713269</c:v>
                </c:pt>
                <c:pt idx="8">
                  <c:v>190.95022525987588</c:v>
                </c:pt>
                <c:pt idx="9">
                  <c:v>191.9835021905601</c:v>
                </c:pt>
                <c:pt idx="10">
                  <c:v>193.426415534922</c:v>
                </c:pt>
              </c:numCache>
            </c:numRef>
          </c:xVal>
          <c:yVal>
            <c:numRef>
              <c:f>[1]Grafy!$B$77:$B$87</c:f>
              <c:numCache>
                <c:formatCode>General</c:formatCode>
                <c:ptCount val="11"/>
                <c:pt idx="0">
                  <c:v>62.540460349700879</c:v>
                </c:pt>
                <c:pt idx="1">
                  <c:v>57.630212141666561</c:v>
                </c:pt>
                <c:pt idx="2">
                  <c:v>68.098750817589462</c:v>
                </c:pt>
                <c:pt idx="3">
                  <c:v>69.472133292001672</c:v>
                </c:pt>
                <c:pt idx="4">
                  <c:v>69.769410730223171</c:v>
                </c:pt>
                <c:pt idx="5">
                  <c:v>66.203618517611176</c:v>
                </c:pt>
                <c:pt idx="6">
                  <c:v>62.907755237538368</c:v>
                </c:pt>
                <c:pt idx="7">
                  <c:v>60.706482473469805</c:v>
                </c:pt>
                <c:pt idx="8">
                  <c:v>61.369840624101926</c:v>
                </c:pt>
                <c:pt idx="9">
                  <c:v>58.982039591646753</c:v>
                </c:pt>
                <c:pt idx="10">
                  <c:v>54.432483339915052</c:v>
                </c:pt>
              </c:numCache>
            </c:numRef>
          </c:yVal>
        </c:ser>
        <c:axId val="96840704"/>
        <c:axId val="96846976"/>
      </c:scatterChart>
      <c:valAx>
        <c:axId val="96840704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255"/>
            </c:manualLayout>
          </c:layout>
        </c:title>
        <c:numFmt formatCode="General" sourceLinked="1"/>
        <c:tickLblPos val="nextTo"/>
        <c:crossAx val="96846976"/>
        <c:crosses val="autoZero"/>
        <c:crossBetween val="midCat"/>
      </c:valAx>
      <c:valAx>
        <c:axId val="96846976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</c:title>
        <c:numFmt formatCode="General" sourceLinked="1"/>
        <c:tickLblPos val="nextTo"/>
        <c:crossAx val="96840704"/>
        <c:crosses val="autoZero"/>
        <c:crossBetween val="midCat"/>
      </c:valAx>
    </c:plotArea>
    <c:legend>
      <c:legendPos val="r"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764722222222225"/>
          <c:y val="4.4674400906987224E-2"/>
          <c:w val="0.66192366579177664"/>
          <c:h val="0.739290251440464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[1]Grafy!$A$59:$A$87</c:f>
              <c:numCache>
                <c:formatCode>General</c:formatCode>
                <c:ptCount val="29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  <c:pt idx="18">
                  <c:v>163.09567672549747</c:v>
                </c:pt>
                <c:pt idx="19">
                  <c:v>169.13299350533634</c:v>
                </c:pt>
                <c:pt idx="20">
                  <c:v>173.09795839508297</c:v>
                </c:pt>
                <c:pt idx="21">
                  <c:v>176.29759486197145</c:v>
                </c:pt>
                <c:pt idx="22">
                  <c:v>176.34507048540399</c:v>
                </c:pt>
                <c:pt idx="23">
                  <c:v>176.73009369871579</c:v>
                </c:pt>
                <c:pt idx="24">
                  <c:v>181.34853053168627</c:v>
                </c:pt>
                <c:pt idx="25">
                  <c:v>182.44257307713269</c:v>
                </c:pt>
                <c:pt idx="26">
                  <c:v>190.95022525987588</c:v>
                </c:pt>
                <c:pt idx="27">
                  <c:v>191.9835021905601</c:v>
                </c:pt>
                <c:pt idx="28">
                  <c:v>193.426415534922</c:v>
                </c:pt>
              </c:numCache>
            </c:numRef>
          </c:xVal>
          <c:yVal>
            <c:numRef>
              <c:f>[1]Grafy!$B$59:$B$87</c:f>
              <c:numCache>
                <c:formatCode>General</c:formatCode>
                <c:ptCount val="29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  <c:pt idx="18">
                  <c:v>62.540460349700879</c:v>
                </c:pt>
                <c:pt idx="19">
                  <c:v>57.630212141666561</c:v>
                </c:pt>
                <c:pt idx="20">
                  <c:v>68.098750817589462</c:v>
                </c:pt>
                <c:pt idx="21">
                  <c:v>69.472133292001672</c:v>
                </c:pt>
                <c:pt idx="22">
                  <c:v>69.769410730223171</c:v>
                </c:pt>
                <c:pt idx="23">
                  <c:v>66.203618517611176</c:v>
                </c:pt>
                <c:pt idx="24">
                  <c:v>62.907755237538368</c:v>
                </c:pt>
                <c:pt idx="25">
                  <c:v>60.706482473469805</c:v>
                </c:pt>
                <c:pt idx="26">
                  <c:v>61.369840624101926</c:v>
                </c:pt>
                <c:pt idx="27">
                  <c:v>58.982039591646753</c:v>
                </c:pt>
                <c:pt idx="28">
                  <c:v>54.432483339915052</c:v>
                </c:pt>
              </c:numCache>
            </c:numRef>
          </c:yVal>
        </c:ser>
        <c:axId val="97739520"/>
        <c:axId val="97741440"/>
      </c:scatterChart>
      <c:valAx>
        <c:axId val="97739520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299"/>
            </c:manualLayout>
          </c:layout>
        </c:title>
        <c:numFmt formatCode="General" sourceLinked="1"/>
        <c:tickLblPos val="nextTo"/>
        <c:crossAx val="97741440"/>
        <c:crosses val="autoZero"/>
        <c:crossBetween val="midCat"/>
        <c:majorUnit val="10"/>
      </c:valAx>
      <c:valAx>
        <c:axId val="97741440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</c:title>
        <c:numFmt formatCode="General" sourceLinked="1"/>
        <c:tickLblPos val="nextTo"/>
        <c:crossAx val="97739520"/>
        <c:crosses val="autoZero"/>
        <c:crossBetween val="midCat"/>
      </c:valAx>
    </c:plotArea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emf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28575</xdr:rowOff>
    </xdr:from>
    <xdr:to>
      <xdr:col>2</xdr:col>
      <xdr:colOff>295275</xdr:colOff>
      <xdr:row>13</xdr:row>
      <xdr:rowOff>85725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2514600" y="914400"/>
          <a:ext cx="161925" cy="1352550"/>
        </a:xfrm>
        <a:prstGeom prst="downArrow">
          <a:avLst>
            <a:gd name="adj1" fmla="val 50000"/>
            <a:gd name="adj2" fmla="val 208824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1</xdr:row>
      <xdr:rowOff>19050</xdr:rowOff>
    </xdr:from>
    <xdr:to>
      <xdr:col>5</xdr:col>
      <xdr:colOff>466725</xdr:colOff>
      <xdr:row>2</xdr:row>
      <xdr:rowOff>19050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 rot="18328521">
          <a:off x="5072062" y="195263"/>
          <a:ext cx="161925" cy="209550"/>
        </a:xfrm>
        <a:prstGeom prst="downArrow">
          <a:avLst>
            <a:gd name="adj1" fmla="val 50000"/>
            <a:gd name="adj2" fmla="val 32353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276225</xdr:colOff>
      <xdr:row>0</xdr:row>
      <xdr:rowOff>114300</xdr:rowOff>
    </xdr:from>
    <xdr:ext cx="1657377" cy="170560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3360860" y="114300"/>
          <a:ext cx="165737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133350</xdr:rowOff>
    </xdr:from>
    <xdr:to>
      <xdr:col>12</xdr:col>
      <xdr:colOff>76200</xdr:colOff>
      <xdr:row>17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</xdr:colOff>
      <xdr:row>2</xdr:row>
      <xdr:rowOff>1</xdr:rowOff>
    </xdr:from>
    <xdr:to>
      <xdr:col>9</xdr:col>
      <xdr:colOff>192471</xdr:colOff>
      <xdr:row>14</xdr:row>
      <xdr:rowOff>152073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28575</xdr:rowOff>
    </xdr:from>
    <xdr:to>
      <xdr:col>12</xdr:col>
      <xdr:colOff>304800</xdr:colOff>
      <xdr:row>32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57</xdr:row>
      <xdr:rowOff>38100</xdr:rowOff>
    </xdr:from>
    <xdr:to>
      <xdr:col>11</xdr:col>
      <xdr:colOff>114300</xdr:colOff>
      <xdr:row>74</xdr:row>
      <xdr:rowOff>19050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76</xdr:row>
      <xdr:rowOff>0</xdr:rowOff>
    </xdr:from>
    <xdr:to>
      <xdr:col>11</xdr:col>
      <xdr:colOff>114300</xdr:colOff>
      <xdr:row>92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19050</xdr:colOff>
      <xdr:row>37</xdr:row>
      <xdr:rowOff>161925</xdr:rowOff>
    </xdr:from>
    <xdr:to>
      <xdr:col>12</xdr:col>
      <xdr:colOff>600075</xdr:colOff>
      <xdr:row>52</xdr:row>
      <xdr:rowOff>28575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7210425"/>
          <a:ext cx="3629025" cy="2752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0.13068</cdr:x>
      <cdr:y>0.12927</cdr:y>
    </cdr:from>
    <cdr:to>
      <cdr:x>0.3683</cdr:x>
      <cdr:y>0.55366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2854" y="2785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ola-skripta/Statistika%20a%20biostatistika/3%20cvicenie/Cvicenie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Grafy"/>
      <sheetName val="Kontingencne tabulky"/>
    </sheetNames>
    <sheetDataSet>
      <sheetData sheetId="0" refreshError="1"/>
      <sheetData sheetId="1">
        <row r="3">
          <cell r="A3" t="str">
            <v>Muži</v>
          </cell>
          <cell r="B3">
            <v>25</v>
          </cell>
        </row>
        <row r="4">
          <cell r="A4" t="str">
            <v>Ženy</v>
          </cell>
          <cell r="B4">
            <v>64</v>
          </cell>
        </row>
        <row r="27">
          <cell r="B27" t="str">
            <v>Nemoc</v>
          </cell>
          <cell r="C27" t="str">
            <v>Zdraví</v>
          </cell>
        </row>
        <row r="28">
          <cell r="A28" t="str">
            <v>Muži</v>
          </cell>
          <cell r="B28">
            <v>0.8</v>
          </cell>
          <cell r="C28">
            <v>0.2</v>
          </cell>
        </row>
        <row r="29">
          <cell r="A29" t="str">
            <v>Ženy</v>
          </cell>
          <cell r="B29">
            <v>0.375</v>
          </cell>
          <cell r="C29">
            <v>0.625</v>
          </cell>
        </row>
        <row r="59">
          <cell r="A59">
            <v>158.16412360407412</v>
          </cell>
          <cell r="B59">
            <v>63.191099216928706</v>
          </cell>
        </row>
        <row r="60">
          <cell r="A60">
            <v>158.820687829284</v>
          </cell>
          <cell r="B60">
            <v>66.297214617370628</v>
          </cell>
        </row>
        <row r="61">
          <cell r="A61">
            <v>161.53089109109715</v>
          </cell>
          <cell r="B61">
            <v>67.449726303457282</v>
          </cell>
        </row>
        <row r="62">
          <cell r="A62">
            <v>167.22316831845092</v>
          </cell>
          <cell r="B62">
            <v>55.967314766312484</v>
          </cell>
        </row>
        <row r="63">
          <cell r="A63">
            <v>170.22370502643753</v>
          </cell>
          <cell r="B63">
            <v>59.194888636702672</v>
          </cell>
        </row>
        <row r="64">
          <cell r="A64">
            <v>172.2649294603616</v>
          </cell>
          <cell r="B64">
            <v>65.181542014179286</v>
          </cell>
        </row>
        <row r="65">
          <cell r="A65">
            <v>174.32075128424913</v>
          </cell>
          <cell r="B65">
            <v>67.821959747525398</v>
          </cell>
        </row>
        <row r="66">
          <cell r="A66">
            <v>174.86792603420326</v>
          </cell>
          <cell r="B66">
            <v>70.240110618178733</v>
          </cell>
        </row>
        <row r="67">
          <cell r="A67">
            <v>175.95952431263868</v>
          </cell>
          <cell r="B67">
            <v>67.772351359017193</v>
          </cell>
        </row>
        <row r="68">
          <cell r="A68">
            <v>176.99767840866116</v>
          </cell>
          <cell r="B68">
            <v>49.801554597215727</v>
          </cell>
        </row>
        <row r="69">
          <cell r="A69">
            <v>177.65818756713998</v>
          </cell>
          <cell r="B69">
            <v>60.733367136854213</v>
          </cell>
        </row>
        <row r="70">
          <cell r="A70">
            <v>178.13842350704363</v>
          </cell>
          <cell r="B70">
            <v>66.742375894100405</v>
          </cell>
        </row>
        <row r="71">
          <cell r="A71">
            <v>179.14715544946375</v>
          </cell>
          <cell r="B71">
            <v>65.649672579602338</v>
          </cell>
        </row>
        <row r="72">
          <cell r="A72">
            <v>188.65672973304754</v>
          </cell>
          <cell r="B72">
            <v>68.378011165768839</v>
          </cell>
        </row>
        <row r="73">
          <cell r="A73">
            <v>192.7647354020155</v>
          </cell>
          <cell r="B73">
            <v>57.638997860485688</v>
          </cell>
        </row>
        <row r="74">
          <cell r="A74">
            <v>197.33133103698492</v>
          </cell>
          <cell r="B74">
            <v>61.547305777785368</v>
          </cell>
        </row>
        <row r="75">
          <cell r="A75">
            <v>199.72211975953542</v>
          </cell>
          <cell r="B75">
            <v>64.692802298814058</v>
          </cell>
        </row>
        <row r="76">
          <cell r="A76">
            <v>203.75654730712995</v>
          </cell>
          <cell r="B76">
            <v>70.039530656649731</v>
          </cell>
        </row>
        <row r="77">
          <cell r="A77">
            <v>163.09567672549747</v>
          </cell>
          <cell r="B77">
            <v>62.540460349700879</v>
          </cell>
        </row>
        <row r="78">
          <cell r="A78">
            <v>169.13299350533634</v>
          </cell>
          <cell r="B78">
            <v>57.630212141666561</v>
          </cell>
        </row>
        <row r="79">
          <cell r="A79">
            <v>173.09795839508297</v>
          </cell>
          <cell r="B79">
            <v>68.098750817589462</v>
          </cell>
        </row>
        <row r="80">
          <cell r="A80">
            <v>176.29759486197145</v>
          </cell>
          <cell r="B80">
            <v>69.472133292001672</v>
          </cell>
        </row>
        <row r="81">
          <cell r="A81">
            <v>176.34507048540399</v>
          </cell>
          <cell r="B81">
            <v>69.769410730223171</v>
          </cell>
        </row>
        <row r="82">
          <cell r="A82">
            <v>176.73009369871579</v>
          </cell>
          <cell r="B82">
            <v>66.203618517611176</v>
          </cell>
        </row>
        <row r="83">
          <cell r="A83">
            <v>181.34853053168627</v>
          </cell>
          <cell r="B83">
            <v>62.907755237538368</v>
          </cell>
        </row>
        <row r="84">
          <cell r="A84">
            <v>182.44257307713269</v>
          </cell>
          <cell r="B84">
            <v>60.706482473469805</v>
          </cell>
        </row>
        <row r="85">
          <cell r="A85">
            <v>190.95022525987588</v>
          </cell>
          <cell r="B85">
            <v>61.369840624101926</v>
          </cell>
        </row>
        <row r="86">
          <cell r="A86">
            <v>191.9835021905601</v>
          </cell>
          <cell r="B86">
            <v>58.982039591646753</v>
          </cell>
        </row>
        <row r="87">
          <cell r="A87">
            <v>193.426415534922</v>
          </cell>
          <cell r="B87">
            <v>54.432483339915052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kola-skripta/Statistika%20a%20biostatistika/3%20cvicenie/Cvicenie%20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y" refreshedDate="40976.480989699077" createdVersion="3" refreshedVersion="3" minRefreshableVersion="3" recordCount="88">
  <cacheSource type="worksheet">
    <worksheetSource ref="A1:W89" sheet="List1" r:id="rId2"/>
  </cacheSource>
  <cacheFields count="25">
    <cacheField name="ID" numFmtId="0">
      <sharedItems containsSemiMixedTypes="0" containsString="0" containsNumber="1" containsInteger="1" minValue="128747" maxValue="3226698"/>
    </cacheField>
    <cacheField name="Příjmení" numFmtId="0">
      <sharedItems/>
    </cacheField>
    <cacheField name="Jméno" numFmtId="0">
      <sharedItems/>
    </cacheField>
    <cacheField name="Potomek" numFmtId="0">
      <sharedItems/>
    </cacheField>
    <cacheField name="1. kontrola" numFmtId="14">
      <sharedItems containsSemiMixedTypes="0" containsNonDate="0" containsDate="1" containsString="0" minDate="2006-01-15T00:00:00" maxDate="2010-07-20T00:00:00"/>
    </cacheField>
    <cacheField name="poslední kontrola" numFmtId="14">
      <sharedItems containsSemiMixedTypes="0" containsNonDate="0" containsDate="1" containsString="0" minDate="2006-06-30T00:00:00" maxDate="2010-07-21T00:00:00"/>
    </cacheField>
    <cacheField name="1. kontrola rok" numFmtId="0">
      <sharedItems containsNonDate="0" containsString="0" containsBlank="1"/>
    </cacheField>
    <cacheField name="rozdíl datumů" numFmtId="0">
      <sharedItems containsNonDate="0" containsString="0" containsBlank="1"/>
    </cacheField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povolání" numFmtId="0">
      <sharedItems/>
    </cacheField>
    <cacheField name="délka onemocnění" numFmtId="0">
      <sharedItems containsBlank="1"/>
    </cacheField>
    <cacheField name="výška" numFmtId="1">
      <sharedItems containsSemiMixedTypes="0" containsString="0" containsNumber="1" minValue="154.2241925559938" maxValue="203.75654730712995"/>
    </cacheField>
    <cacheField name="váha" numFmtId="164">
      <sharedItems containsSemiMixedTypes="0" containsString="0" containsNumber="1" minValue="49.801554597215727" maxValue="79.201834851992317"/>
    </cacheField>
    <cacheField name="Tep před" numFmtId="0">
      <sharedItems containsString="0" containsBlank="1" containsNumber="1" containsInteger="1" minValue="105" maxValue="190"/>
    </cacheField>
    <cacheField name="Tep po" numFmtId="0">
      <sharedItems containsString="0" containsBlank="1" containsNumber="1" containsInteger="1" minValue="60" maxValue="180"/>
    </cacheField>
    <cacheField name="Oblíbená činnost - film" numFmtId="0">
      <sharedItems containsSemiMixedTypes="0" containsString="0" containsNumber="1" containsInteger="1" minValue="0" maxValue="1"/>
    </cacheField>
    <cacheField name="Oblíbená činnost - procházka" numFmtId="0">
      <sharedItems containsSemiMixedTypes="0" containsString="0" containsNumber="1" containsInteger="1" minValue="0" maxValue="1"/>
    </cacheField>
    <cacheField name="Oblíbená činnost - nákupy" numFmtId="0">
      <sharedItems containsSemiMixedTypes="0" containsString="0" containsNumber="1" containsInteger="1" minValue="0" maxValue="1"/>
    </cacheField>
    <cacheField name="Oblíbená činnost - lenošení" numFmtId="0">
      <sharedItems containsSemiMixedTypes="0" containsString="0" containsNumber="1" containsInteger="1" minValue="0" maxValue="1"/>
    </cacheField>
    <cacheField name="Oblíbená činnost - sport" numFmtId="0">
      <sharedItems containsSemiMixedTypes="0" containsString="0" containsNumber="1" containsInteger="1" minValue="0" maxValue="1"/>
    </cacheField>
    <cacheField name="Počet operací" numFmtId="0">
      <sharedItems containsSemiMixedTypes="0" containsString="0" containsNumber="1" containsInteger="1" minValue="0" maxValue="4"/>
    </cacheField>
    <cacheField name="Leukocyty" numFmtId="0">
      <sharedItems containsSemiMixedTypes="0" containsString="0" containsNumber="1" minValue="8.7472627170383923" maxValue="9.1880285877734416"/>
    </cacheField>
    <cacheField name="Počet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3156933"/>
    <s v="Rohlík"/>
    <s v="Ivan"/>
    <s v="Rohlík Zdeňka"/>
    <d v="2009-10-01T00:00:00"/>
    <d v="2010-04-09T00:00:00"/>
    <m/>
    <m/>
    <x v="0"/>
    <x v="0"/>
    <n v="2"/>
    <s v="brusič kovů"/>
    <s v="dlouhá"/>
    <n v="176.99767840866116"/>
    <n v="49.801554597215727"/>
    <n v="170"/>
    <n v="160"/>
    <n v="1"/>
    <n v="1"/>
    <n v="0"/>
    <n v="1"/>
    <n v="0"/>
    <n v="3"/>
    <n v="9.1227834387565956"/>
    <n v="1"/>
  </r>
  <r>
    <n v="3157051"/>
    <s v="Molavec"/>
    <s v="Jiří"/>
    <s v="Molavec Zdeňka"/>
    <d v="2010-03-29T00:00:00"/>
    <d v="2010-03-29T00:00:00"/>
    <m/>
    <m/>
    <x v="0"/>
    <x v="0"/>
    <n v="3"/>
    <s v="dělník"/>
    <s v="střední"/>
    <n v="167.22316831845092"/>
    <n v="55.967314766312484"/>
    <n v="180"/>
    <n v="170"/>
    <n v="0"/>
    <n v="1"/>
    <n v="1"/>
    <n v="1"/>
    <n v="1"/>
    <n v="1"/>
    <n v="8.8302923983021167"/>
    <n v="1"/>
  </r>
  <r>
    <n v="3157099"/>
    <s v="Urbánek"/>
    <s v="Pavel"/>
    <s v="Urbánek Zdeňka"/>
    <d v="2010-04-09T00:00:00"/>
    <d v="2010-04-09T00:00:00"/>
    <m/>
    <m/>
    <x v="1"/>
    <x v="0"/>
    <n v="2"/>
    <s v="vrátný"/>
    <s v="střední"/>
    <n v="182.44257307713269"/>
    <n v="60.706482473469805"/>
    <n v="140"/>
    <n v="135"/>
    <n v="1"/>
    <n v="1"/>
    <n v="0"/>
    <n v="1"/>
    <n v="0"/>
    <n v="3"/>
    <n v="9.0305329818831517"/>
    <n v="1"/>
  </r>
  <r>
    <n v="3157144"/>
    <s v="Janoušek"/>
    <s v="Miloslav"/>
    <s v="Janoušek Zdenka"/>
    <d v="2010-04-27T00:00:00"/>
    <d v="2010-04-27T00:00:00"/>
    <m/>
    <m/>
    <x v="0"/>
    <x v="0"/>
    <n v="2"/>
    <s v="tesař"/>
    <s v="dlouhá"/>
    <n v="192.7647354020155"/>
    <n v="57.638997860485688"/>
    <n v="150"/>
    <n v="140"/>
    <n v="1"/>
    <n v="1"/>
    <n v="0"/>
    <n v="0"/>
    <n v="1"/>
    <n v="1"/>
    <n v="9.0443137365538853"/>
    <n v="1"/>
  </r>
  <r>
    <n v="3158621"/>
    <s v="Novák"/>
    <s v="Zdeněk"/>
    <s v="Novák Zdenka"/>
    <d v="2010-05-01T00:00:00"/>
    <d v="2010-07-07T00:00:00"/>
    <m/>
    <m/>
    <x v="1"/>
    <x v="0"/>
    <n v="2"/>
    <s v="operní zpěvák"/>
    <s v="krátká"/>
    <n v="191.9835021905601"/>
    <n v="58.982039591646753"/>
    <n v="160"/>
    <n v="140"/>
    <n v="1"/>
    <n v="1"/>
    <n v="0"/>
    <n v="1"/>
    <n v="0"/>
    <n v="1"/>
    <n v="9.0210182121110805"/>
    <n v="1"/>
  </r>
  <r>
    <n v="3159966"/>
    <s v="Novotná"/>
    <s v="Vladimír"/>
    <s v="Novotná Zdeněk"/>
    <d v="2010-06-28T00:00:00"/>
    <d v="2010-06-28T00:00:00"/>
    <m/>
    <m/>
    <x v="0"/>
    <x v="0"/>
    <n v="1"/>
    <s v="dělník"/>
    <s v="střední"/>
    <n v="197.33133103698492"/>
    <n v="61.547305777785368"/>
    <n v="180"/>
    <n v="140"/>
    <n v="1"/>
    <n v="0"/>
    <n v="0"/>
    <n v="0"/>
    <n v="1"/>
    <n v="2"/>
    <n v="9.1062111719977104"/>
    <n v="1"/>
  </r>
  <r>
    <n v="3160775"/>
    <s v="Gábor"/>
    <s v="Vladimír"/>
    <s v="Gábor Zdeněk"/>
    <d v="2006-01-15T00:00:00"/>
    <d v="2006-06-30T00:00:00"/>
    <m/>
    <m/>
    <x v="0"/>
    <x v="1"/>
    <n v="0"/>
    <s v="soustružník"/>
    <m/>
    <n v="158.16412360407412"/>
    <n v="63.191099216928706"/>
    <n v="105"/>
    <n v="105"/>
    <n v="1"/>
    <n v="0"/>
    <n v="1"/>
    <n v="1"/>
    <n v="0"/>
    <n v="0"/>
    <n v="8.9435940650175318"/>
    <n v="1"/>
  </r>
  <r>
    <n v="3164397"/>
    <s v="Baďura"/>
    <s v="Zdeněk"/>
    <s v="Baďura Zdeněk"/>
    <d v="2010-05-04T00:00:00"/>
    <d v="2010-05-04T00:00:00"/>
    <m/>
    <m/>
    <x v="0"/>
    <x v="0"/>
    <n v="2"/>
    <s v="obraběč kovů"/>
    <s v="střední"/>
    <n v="177.65818756713998"/>
    <n v="60.733367136854213"/>
    <n v="145"/>
    <n v="135"/>
    <n v="1"/>
    <n v="1"/>
    <n v="0"/>
    <n v="1"/>
    <n v="1"/>
    <n v="2"/>
    <n v="8.9731053491006598"/>
    <n v="1"/>
  </r>
  <r>
    <n v="3165855"/>
    <s v="Pavera"/>
    <s v="Jiří"/>
    <s v="Pavera Zdeněk"/>
    <d v="2010-04-27T00:00:00"/>
    <d v="2010-04-27T00:00:00"/>
    <m/>
    <m/>
    <x v="1"/>
    <x v="1"/>
    <n v="0"/>
    <s v="soustružník"/>
    <m/>
    <n v="190.95022525987588"/>
    <n v="61.369840624101926"/>
    <n v="150"/>
    <n v="135"/>
    <n v="1"/>
    <n v="1"/>
    <n v="0"/>
    <n v="1"/>
    <n v="0"/>
    <n v="0"/>
    <n v="9.0482786332315293"/>
    <n v="1"/>
  </r>
  <r>
    <n v="3171504"/>
    <s v="Vohák"/>
    <s v="Jan"/>
    <s v="Vohák Vlastimil"/>
    <d v="2010-04-26T00:00:00"/>
    <d v="2010-04-26T00:00:00"/>
    <m/>
    <m/>
    <x v="1"/>
    <x v="1"/>
    <n v="0"/>
    <s v="frézař"/>
    <m/>
    <n v="169.13299350533634"/>
    <n v="57.630212141666561"/>
    <n v="140"/>
    <n v="135"/>
    <n v="1"/>
    <n v="0"/>
    <n v="1"/>
    <n v="0"/>
    <n v="1"/>
    <n v="0"/>
    <n v="8.8361152562312775"/>
    <n v="1"/>
  </r>
  <r>
    <n v="3172827"/>
    <s v="Kosina"/>
    <s v="Zdeňka"/>
    <s v="Kosina Vladislav"/>
    <d v="2006-05-24T00:00:00"/>
    <d v="2010-05-26T00:00:00"/>
    <m/>
    <m/>
    <x v="1"/>
    <x v="0"/>
    <n v="1"/>
    <s v="konfekcionér"/>
    <s v="střední"/>
    <n v="173.09795839508297"/>
    <n v="68.098750817589462"/>
    <n v="170"/>
    <n v="160"/>
    <n v="1"/>
    <n v="0"/>
    <n v="0"/>
    <n v="0"/>
    <n v="1"/>
    <n v="4"/>
    <n v="9.0385098415892564"/>
    <n v="1"/>
  </r>
  <r>
    <n v="3173105"/>
    <s v="Machander"/>
    <s v="Jan"/>
    <s v="Machander Vladimír"/>
    <d v="2009-09-29T00:00:00"/>
    <d v="2009-09-29T00:00:00"/>
    <m/>
    <m/>
    <x v="1"/>
    <x v="0"/>
    <n v="2"/>
    <s v="nezaměstnaný klempíř"/>
    <s v="střední"/>
    <n v="163.09567672549747"/>
    <n v="62.540460349700879"/>
    <n v="180"/>
    <n v="160"/>
    <n v="1"/>
    <n v="1"/>
    <n v="0"/>
    <n v="1"/>
    <n v="1"/>
    <n v="3"/>
    <n v="9.0602921487472479"/>
    <n v="1"/>
  </r>
  <r>
    <n v="3182736"/>
    <s v="Pilnaj"/>
    <s v="Blanka"/>
    <s v="Pilnaj Vladimír"/>
    <d v="2007-09-20T00:00:00"/>
    <d v="2010-05-19T00:00:00"/>
    <m/>
    <m/>
    <x v="0"/>
    <x v="0"/>
    <n v="2"/>
    <s v="student"/>
    <s v="střední"/>
    <n v="161.53089109109715"/>
    <n v="67.449726303457282"/>
    <m/>
    <m/>
    <n v="0"/>
    <n v="1"/>
    <n v="0"/>
    <n v="0"/>
    <n v="1"/>
    <n v="1"/>
    <n v="9.0210182121110805"/>
    <n v="1"/>
  </r>
  <r>
    <n v="3184645"/>
    <s v="Tomášek"/>
    <s v="Miroslav"/>
    <s v="Tomášek Vladimír"/>
    <d v="2010-03-24T00:00:00"/>
    <d v="2010-03-24T00:00:00"/>
    <m/>
    <m/>
    <x v="0"/>
    <x v="0"/>
    <n v="2"/>
    <s v="invalidní důchodce"/>
    <s v="střední"/>
    <n v="170.22370502643753"/>
    <n v="59.194888636702672"/>
    <n v="165"/>
    <n v="165"/>
    <n v="1"/>
    <n v="1"/>
    <n v="0"/>
    <n v="1"/>
    <n v="1"/>
    <n v="1"/>
    <n v="8.885432333586504"/>
    <n v="1"/>
  </r>
  <r>
    <n v="3185203"/>
    <s v="Ledvinka"/>
    <s v="Jaroslav"/>
    <s v="Ledvinka Vladimír"/>
    <d v="2010-05-17T00:00:00"/>
    <d v="2010-05-17T00:00:00"/>
    <m/>
    <m/>
    <x v="0"/>
    <x v="0"/>
    <n v="1"/>
    <s v="frézař"/>
    <s v="střední"/>
    <n v="172.2649294603616"/>
    <n v="65.181542014179286"/>
    <n v="170"/>
    <n v="160"/>
    <n v="1"/>
    <n v="0"/>
    <n v="0"/>
    <n v="0"/>
    <n v="1"/>
    <n v="1"/>
    <n v="9.0502559656626538"/>
    <n v="1"/>
  </r>
  <r>
    <n v="3187215"/>
    <s v="Mráz"/>
    <s v="Josef"/>
    <s v="Mráz Vladimír"/>
    <d v="2010-06-02T00:00:00"/>
    <d v="2010-06-02T00:00:00"/>
    <m/>
    <m/>
    <x v="0"/>
    <x v="1"/>
    <n v="0"/>
    <s v="dělník - výroba sportovních potřeb"/>
    <m/>
    <n v="158.820687829284"/>
    <n v="66.297214617370628"/>
    <n v="180"/>
    <n v="130"/>
    <n v="1"/>
    <n v="1"/>
    <n v="0"/>
    <n v="1"/>
    <n v="1"/>
    <n v="0"/>
    <n v="9.1674689143430435"/>
    <n v="1"/>
  </r>
  <r>
    <n v="3188207"/>
    <s v="Kříž"/>
    <s v="Graham"/>
    <s v="Kříž Vladimír"/>
    <d v="2010-06-15T00:00:00"/>
    <d v="2010-07-15T00:00:00"/>
    <m/>
    <m/>
    <x v="0"/>
    <x v="0"/>
    <n v="2"/>
    <s v="opravář"/>
    <s v="střední"/>
    <n v="174.32075128424913"/>
    <n v="67.821959747525398"/>
    <n v="160"/>
    <n v="150"/>
    <n v="1"/>
    <n v="1"/>
    <n v="0"/>
    <n v="1"/>
    <n v="0"/>
    <n v="3"/>
    <n v="8.7886791958182577"/>
    <n v="1"/>
  </r>
  <r>
    <n v="3190236"/>
    <s v="Vecek"/>
    <s v="Jiří"/>
    <s v="Vecek Věra"/>
    <d v="2010-06-28T00:00:00"/>
    <d v="2010-06-28T00:00:00"/>
    <m/>
    <m/>
    <x v="0"/>
    <x v="0"/>
    <n v="2"/>
    <s v="dělník"/>
    <s v="dlouhá"/>
    <n v="175.95952431263868"/>
    <n v="67.772351359017193"/>
    <n v="140"/>
    <n v="130"/>
    <n v="1"/>
    <n v="1"/>
    <n v="0"/>
    <n v="1"/>
    <n v="0"/>
    <n v="1"/>
    <n v="8.9154100520274362"/>
    <n v="1"/>
  </r>
  <r>
    <n v="3190511"/>
    <s v="Marek"/>
    <s v="Ivan"/>
    <s v="Marek Václav"/>
    <d v="2010-06-02T00:00:00"/>
    <d v="2010-06-14T00:00:00"/>
    <m/>
    <m/>
    <x v="1"/>
    <x v="0"/>
    <n v="2"/>
    <s v="galvanizer"/>
    <s v="dlouhá"/>
    <n v="181.34853053168627"/>
    <n v="62.907755237538368"/>
    <n v="160"/>
    <n v="130"/>
    <n v="1"/>
    <n v="1"/>
    <n v="0"/>
    <n v="1"/>
    <n v="1"/>
    <n v="3"/>
    <n v="8.9039942109549877"/>
    <n v="1"/>
  </r>
  <r>
    <n v="3192059"/>
    <s v="Jandová"/>
    <s v="Václav"/>
    <s v="Jandová Václav"/>
    <d v="2010-07-02T00:00:00"/>
    <d v="2010-07-02T00:00:00"/>
    <m/>
    <m/>
    <x v="1"/>
    <x v="0"/>
    <n v="2"/>
    <s v="servisní technik"/>
    <s v="krátká"/>
    <n v="176.34507048540399"/>
    <n v="69.769410730223171"/>
    <n v="160"/>
    <n v="60"/>
    <n v="0"/>
    <n v="1"/>
    <n v="0"/>
    <n v="0"/>
    <n v="1"/>
    <n v="3"/>
    <n v="9.0473954229266376"/>
    <n v="1"/>
  </r>
  <r>
    <n v="3192279"/>
    <s v="Stoilová"/>
    <s v="Václav"/>
    <s v="Stoilová Václav"/>
    <d v="2008-08-02T00:00:00"/>
    <d v="2008-08-02T00:00:00"/>
    <m/>
    <m/>
    <x v="1"/>
    <x v="0"/>
    <n v="2"/>
    <s v="automechanik"/>
    <s v="střední"/>
    <n v="176.73009369871579"/>
    <n v="66.203618517611176"/>
    <n v="170"/>
    <n v="170"/>
    <n v="1"/>
    <n v="1"/>
    <n v="0"/>
    <n v="0"/>
    <n v="1"/>
    <n v="1"/>
    <n v="8.8764060988934936"/>
    <n v="1"/>
  </r>
  <r>
    <n v="3194778"/>
    <s v="Vápeník"/>
    <s v="Ivan"/>
    <s v="Vápeník Stanislav"/>
    <d v="2008-06-15T00:00:00"/>
    <d v="2010-07-02T00:00:00"/>
    <m/>
    <m/>
    <x v="1"/>
    <x v="0"/>
    <n v="2"/>
    <s v="student"/>
    <s v="střední"/>
    <n v="176.29759486197145"/>
    <n v="69.472133292001672"/>
    <n v="170"/>
    <n v="150"/>
    <n v="0"/>
    <n v="1"/>
    <n v="0"/>
    <n v="1"/>
    <n v="1"/>
    <n v="3"/>
    <n v="8.9596169515018111"/>
    <n v="1"/>
  </r>
  <r>
    <n v="3195062"/>
    <s v="Polák"/>
    <s v="Pavel"/>
    <s v="Polák Petr"/>
    <d v="2008-12-22T00:00:00"/>
    <d v="2009-07-01T00:00:00"/>
    <m/>
    <m/>
    <x v="1"/>
    <x v="0"/>
    <n v="2"/>
    <s v="ředitel"/>
    <s v="střední"/>
    <n v="193.42641553492285"/>
    <n v="54.432483339915052"/>
    <n v="140"/>
    <n v="145"/>
    <n v="1"/>
    <n v="1"/>
    <n v="0"/>
    <n v="0"/>
    <n v="1"/>
    <n v="1"/>
    <n v="9.0779137904930387"/>
    <n v="1"/>
  </r>
  <r>
    <n v="3198430"/>
    <s v="Čermák"/>
    <s v="Jan"/>
    <s v="Čermák Petr"/>
    <d v="2008-05-29T00:00:00"/>
    <d v="2010-06-14T00:00:00"/>
    <m/>
    <m/>
    <x v="0"/>
    <x v="1"/>
    <n v="0"/>
    <s v="obchodník"/>
    <m/>
    <n v="179.14715544946375"/>
    <n v="65.649672579602338"/>
    <n v="190"/>
    <n v="150"/>
    <n v="0"/>
    <n v="1"/>
    <n v="1"/>
    <n v="1"/>
    <n v="1"/>
    <n v="0"/>
    <n v="8.9322598056198323"/>
    <n v="1"/>
  </r>
  <r>
    <n v="3199939"/>
    <s v="Skálová"/>
    <s v="Petr"/>
    <s v="Skálová Pavel"/>
    <d v="2010-06-23T00:00:00"/>
    <d v="2010-06-23T00:00:00"/>
    <m/>
    <m/>
    <x v="0"/>
    <x v="0"/>
    <n v="3"/>
    <s v="zámečník"/>
    <s v="střední"/>
    <n v="178.13842350704363"/>
    <n v="66.742375894100405"/>
    <n v="150"/>
    <n v="140"/>
    <n v="0"/>
    <n v="0"/>
    <n v="1"/>
    <n v="1"/>
    <n v="1"/>
    <n v="1"/>
    <n v="9.0667542905022849"/>
    <n v="1"/>
  </r>
  <r>
    <n v="3202399"/>
    <s v="Tejmarová"/>
    <s v="Jaroslava"/>
    <s v="Tejmarová Pavel"/>
    <d v="2010-04-19T00:00:00"/>
    <d v="2010-04-19T00:00:00"/>
    <m/>
    <m/>
    <x v="0"/>
    <x v="1"/>
    <n v="0"/>
    <s v="výtvarník"/>
    <m/>
    <n v="174.86792603420326"/>
    <n v="70.240110618178733"/>
    <n v="130"/>
    <n v="135"/>
    <n v="1"/>
    <n v="0"/>
    <n v="0"/>
    <n v="0"/>
    <n v="1"/>
    <n v="0"/>
    <n v="8.8661826053750694"/>
    <n v="1"/>
  </r>
  <r>
    <n v="3203894"/>
    <s v="Kuthan"/>
    <s v="Pavel"/>
    <s v="Kuthan Pavel"/>
    <d v="2008-04-17T00:00:00"/>
    <d v="2010-05-25T00:00:00"/>
    <m/>
    <m/>
    <x v="0"/>
    <x v="1"/>
    <n v="0"/>
    <s v="důchodce"/>
    <m/>
    <n v="199.72211975953542"/>
    <n v="64.692802298814058"/>
    <n v="110"/>
    <n v="140"/>
    <n v="0"/>
    <n v="1"/>
    <n v="0"/>
    <n v="1"/>
    <n v="1"/>
    <n v="0"/>
    <n v="9.0022148638992796"/>
    <n v="1"/>
  </r>
  <r>
    <n v="3203935"/>
    <s v="Kot"/>
    <s v="Zdenka"/>
    <s v="Kot Pavel"/>
    <d v="2010-04-08T00:00:00"/>
    <d v="2010-04-08T00:00:00"/>
    <m/>
    <m/>
    <x v="0"/>
    <x v="0"/>
    <n v="2"/>
    <s v="dozorce"/>
    <s v="střední"/>
    <n v="188.65672973304754"/>
    <n v="68.378011165768839"/>
    <n v="145"/>
    <n v="120"/>
    <n v="0"/>
    <n v="1"/>
    <n v="0"/>
    <n v="1"/>
    <n v="1"/>
    <n v="1"/>
    <n v="9.0138789970253121"/>
    <n v="1"/>
  </r>
  <r>
    <n v="3204220"/>
    <s v="Mrkvica"/>
    <s v="Michal"/>
    <s v="Mrkvica Pavel"/>
    <d v="2010-02-03T00:00:00"/>
    <d v="2010-07-14T00:00:00"/>
    <m/>
    <m/>
    <x v="0"/>
    <x v="0"/>
    <n v="2"/>
    <s v="důchodce"/>
    <s v="střední"/>
    <n v="203.75654730712995"/>
    <n v="70.039530656649731"/>
    <n v="140"/>
    <n v="140"/>
    <n v="1"/>
    <n v="1"/>
    <n v="0"/>
    <n v="1"/>
    <n v="0"/>
    <n v="1"/>
    <n v="8.9151612142770311"/>
    <n v="1"/>
  </r>
  <r>
    <n v="3204539"/>
    <s v="Podlipský"/>
    <s v="Zdeněk"/>
    <s v="Podlipský Pavel"/>
    <d v="2009-07-02T00:00:00"/>
    <d v="2010-05-07T00:00:00"/>
    <m/>
    <m/>
    <x v="0"/>
    <x v="0"/>
    <n v="2"/>
    <s v="dělník"/>
    <s v="dlouhá"/>
    <n v="173.45093328884104"/>
    <n v="67.304921104514506"/>
    <n v="170"/>
    <n v="140"/>
    <n v="0"/>
    <n v="1"/>
    <n v="0"/>
    <n v="1"/>
    <n v="1"/>
    <n v="1"/>
    <n v="8.8907389623229385"/>
    <n v="1"/>
  </r>
  <r>
    <n v="3204872"/>
    <s v="Přibilová"/>
    <s v="Vladimír"/>
    <s v="Přibilová Miroslav"/>
    <d v="2010-05-05T00:00:00"/>
    <d v="2010-05-05T00:00:00"/>
    <m/>
    <m/>
    <x v="0"/>
    <x v="0"/>
    <n v="2"/>
    <s v="důchodce (inv.)"/>
    <s v="střední"/>
    <n v="196.61455826251768"/>
    <n v="66.835262587992474"/>
    <n v="120"/>
    <n v="115"/>
    <n v="0"/>
    <n v="1"/>
    <n v="0"/>
    <n v="0"/>
    <n v="1"/>
    <n v="1"/>
    <n v="8.8048146322718814"/>
    <n v="1"/>
  </r>
  <r>
    <n v="3205035"/>
    <s v="Jiříková"/>
    <s v="Jaromíra"/>
    <s v="Jiříková Miroslav"/>
    <d v="2009-01-07T00:00:00"/>
    <d v="2009-07-09T00:00:00"/>
    <m/>
    <m/>
    <x v="0"/>
    <x v="0"/>
    <n v="1"/>
    <s v="důchodce"/>
    <s v="krátká"/>
    <n v="163.87602317961864"/>
    <n v="66.805876814178191"/>
    <n v="140"/>
    <n v="120"/>
    <n v="1"/>
    <n v="0"/>
    <n v="0"/>
    <n v="0"/>
    <n v="1"/>
    <n v="3"/>
    <n v="9.1864089596085243"/>
    <n v="1"/>
  </r>
  <r>
    <n v="3206358"/>
    <s v="Kovaříková"/>
    <s v="Miroslav"/>
    <s v="Kovaříková Miloš"/>
    <d v="2010-06-21T00:00:00"/>
    <d v="2010-06-21T00:00:00"/>
    <m/>
    <m/>
    <x v="1"/>
    <x v="0"/>
    <n v="2"/>
    <s v="údržbář"/>
    <s v="krátká"/>
    <n v="185.38948370376602"/>
    <n v="62.501902321819216"/>
    <n v="135"/>
    <n v="135"/>
    <n v="0"/>
    <n v="1"/>
    <n v="0"/>
    <n v="0"/>
    <n v="1"/>
    <n v="1"/>
    <n v="8.7769055140553967"/>
    <n v="1"/>
  </r>
  <r>
    <n v="3206689"/>
    <s v="Wenzelová"/>
    <s v="Karel"/>
    <s v="Wenzelová Miloš"/>
    <d v="2008-02-20T00:00:00"/>
    <d v="2008-07-10T00:00:00"/>
    <m/>
    <m/>
    <x v="1"/>
    <x v="0"/>
    <n v="2"/>
    <s v="dělník"/>
    <s v="dlouhá"/>
    <n v="189.02191459317692"/>
    <n v="71.486036505084485"/>
    <n v="160"/>
    <n v="135"/>
    <n v="1"/>
    <n v="1"/>
    <n v="0"/>
    <n v="0"/>
    <n v="0"/>
    <n v="1"/>
    <n v="9.0243375494494096"/>
    <n v="1"/>
  </r>
  <r>
    <n v="3211599"/>
    <s v="Hloušek"/>
    <s v="Bohuslav"/>
    <s v="Hloušek Miloš"/>
    <d v="2007-04-01T00:00:00"/>
    <d v="2010-02-25T00:00:00"/>
    <m/>
    <m/>
    <x v="1"/>
    <x v="0"/>
    <n v="2"/>
    <s v="údržbář"/>
    <s v="střední"/>
    <n v="199.18915586429648"/>
    <n v="66.265445967437699"/>
    <n v="135"/>
    <n v="125"/>
    <n v="1"/>
    <n v="1"/>
    <n v="0"/>
    <n v="0"/>
    <n v="1"/>
    <n v="3"/>
    <n v="8.9056596776528743"/>
    <n v="1"/>
  </r>
  <r>
    <n v="3212792"/>
    <s v="Rust"/>
    <s v="Zdeňka"/>
    <s v="Rust Miloslav"/>
    <d v="2010-05-20T00:00:00"/>
    <d v="2010-05-20T00:00:00"/>
    <m/>
    <m/>
    <x v="0"/>
    <x v="0"/>
    <n v="3"/>
    <s v="kontrolor"/>
    <s v="střední"/>
    <n v="179.15482931100996"/>
    <n v="69.07249222509563"/>
    <n v="140"/>
    <n v="125"/>
    <n v="1"/>
    <n v="0"/>
    <n v="1"/>
    <n v="0"/>
    <n v="1"/>
    <n v="2"/>
    <n v="9.0571232873073306"/>
    <n v="1"/>
  </r>
  <r>
    <n v="3214435"/>
    <s v="Mužík"/>
    <s v="Jan"/>
    <s v="Mužík Milada"/>
    <d v="2010-05-27T00:00:00"/>
    <d v="2010-05-27T00:00:00"/>
    <m/>
    <m/>
    <x v="0"/>
    <x v="0"/>
    <n v="2"/>
    <s v="technik"/>
    <s v="střední"/>
    <n v="174.76204948223312"/>
    <n v="64.773751874745358"/>
    <n v="135"/>
    <n v="140"/>
    <n v="0"/>
    <n v="1"/>
    <n v="0"/>
    <n v="0"/>
    <n v="1"/>
    <n v="3"/>
    <n v="8.9792447111860376"/>
    <n v="1"/>
  </r>
  <r>
    <n v="3216539"/>
    <s v="Pošusta"/>
    <s v="Marta"/>
    <s v="Pošusta Michal"/>
    <d v="2007-08-28T00:00:00"/>
    <d v="2008-09-04T00:00:00"/>
    <m/>
    <m/>
    <x v="0"/>
    <x v="1"/>
    <n v="0"/>
    <s v="dělník"/>
    <m/>
    <n v="186.75138380756835"/>
    <n v="65.023430907749571"/>
    <n v="140"/>
    <n v="140"/>
    <n v="1"/>
    <n v="0"/>
    <n v="0"/>
    <n v="0"/>
    <n v="0"/>
    <n v="0"/>
    <n v="9.0731228452525094"/>
    <n v="1"/>
  </r>
  <r>
    <n v="3218263"/>
    <s v="Hromjáková"/>
    <s v="Věra"/>
    <s v="Hromjáková Michal"/>
    <d v="2010-07-02T00:00:00"/>
    <d v="2010-07-02T00:00:00"/>
    <m/>
    <m/>
    <x v="0"/>
    <x v="0"/>
    <n v="1"/>
    <s v="operátor"/>
    <s v="střední"/>
    <n v="176.18676156387664"/>
    <n v="71.129460012307391"/>
    <n v="180"/>
    <n v="160"/>
    <n v="1"/>
    <n v="0"/>
    <n v="0"/>
    <n v="0"/>
    <n v="0"/>
    <n v="1"/>
    <n v="8.9790272510028437"/>
    <n v="1"/>
  </r>
  <r>
    <n v="3220144"/>
    <s v="Tomášek"/>
    <s v="Graham"/>
    <s v="Tomášek Marta"/>
    <d v="2010-03-24T00:00:00"/>
    <d v="2010-03-24T00:00:00"/>
    <m/>
    <m/>
    <x v="0"/>
    <x v="0"/>
    <n v="3"/>
    <s v="nástrojař"/>
    <s v="střední"/>
    <n v="187.57611360313604"/>
    <n v="68.367606546380557"/>
    <n v="180"/>
    <n v="170"/>
    <n v="0"/>
    <n v="1"/>
    <n v="1"/>
    <n v="1"/>
    <n v="0"/>
    <n v="1"/>
    <n v="8.9369619387027335"/>
    <n v="1"/>
  </r>
  <r>
    <n v="3220304"/>
    <s v="Sýkora"/>
    <s v="Zdeňka"/>
    <s v="Sýkora Marie"/>
    <d v="2010-06-22T00:00:00"/>
    <d v="2010-06-22T00:00:00"/>
    <m/>
    <m/>
    <x v="1"/>
    <x v="0"/>
    <n v="2"/>
    <s v="brusič"/>
    <s v="střední"/>
    <n v="165.55813363054767"/>
    <n v="64.02538780181203"/>
    <n v="150"/>
    <n v="160"/>
    <n v="1"/>
    <n v="1"/>
    <n v="0"/>
    <n v="0"/>
    <n v="0"/>
    <n v="1"/>
    <n v="8.859391954133752"/>
    <n v="1"/>
  </r>
  <r>
    <n v="3220559"/>
    <s v="Horák"/>
    <s v="Stanislav"/>
    <s v="Horák Marcela"/>
    <d v="2009-03-16T00:00:00"/>
    <d v="2010-07-09T00:00:00"/>
    <m/>
    <m/>
    <x v="1"/>
    <x v="0"/>
    <n v="2"/>
    <s v="dělník"/>
    <s v="střední"/>
    <n v="171.52762484300183"/>
    <n v="62.13720404135529"/>
    <n v="150"/>
    <n v="160"/>
    <n v="1"/>
    <n v="1"/>
    <n v="0"/>
    <n v="0"/>
    <n v="0"/>
    <n v="1"/>
    <n v="8.9075608853774604"/>
    <n v="1"/>
  </r>
  <r>
    <n v="3221470"/>
    <s v="Vodička"/>
    <s v="Michal"/>
    <s v="Vodička Marcela"/>
    <d v="2010-04-26T00:00:00"/>
    <d v="2010-04-26T00:00:00"/>
    <m/>
    <m/>
    <x v="0"/>
    <x v="0"/>
    <n v="2"/>
    <s v="podlahář"/>
    <s v="střední"/>
    <n v="164.78429006354418"/>
    <n v="65.675270307983737"/>
    <n v="180"/>
    <n v="180"/>
    <n v="1"/>
    <n v="1"/>
    <n v="0"/>
    <n v="0"/>
    <n v="0"/>
    <n v="2"/>
    <n v="8.9910153916163829"/>
    <n v="1"/>
  </r>
  <r>
    <n v="3221786"/>
    <s v="Strejček"/>
    <s v="Pavel"/>
    <s v="Strejček Ladislav"/>
    <d v="2008-04-15T00:00:00"/>
    <d v="2010-07-12T00:00:00"/>
    <m/>
    <m/>
    <x v="0"/>
    <x v="0"/>
    <n v="2"/>
    <s v="soustružník"/>
    <s v="krátká"/>
    <n v="176.37122982676374"/>
    <n v="65.252323439344764"/>
    <n v="160"/>
    <n v="130"/>
    <n v="0"/>
    <n v="1"/>
    <n v="0"/>
    <n v="0"/>
    <n v="0"/>
    <n v="2"/>
    <n v="8.8689719346759368"/>
    <n v="1"/>
  </r>
  <r>
    <n v="3222251"/>
    <s v="Tirpak"/>
    <s v="Zdenka"/>
    <s v="Tirpak Karel"/>
    <d v="2009-03-25T00:00:00"/>
    <d v="2010-07-09T00:00:00"/>
    <m/>
    <m/>
    <x v="0"/>
    <x v="0"/>
    <n v="2"/>
    <s v="brusič kovů"/>
    <s v="střední"/>
    <n v="179.67520807331312"/>
    <n v="68.06138877524063"/>
    <n v="140"/>
    <n v="150"/>
    <n v="0"/>
    <n v="1"/>
    <n v="0"/>
    <n v="0"/>
    <n v="0"/>
    <n v="2"/>
    <n v="8.8364462213532526"/>
    <n v="1"/>
  </r>
  <r>
    <n v="3222259"/>
    <s v="Jelínek"/>
    <s v="Bohuslava"/>
    <s v="Jelínek Karel"/>
    <d v="2009-04-01T00:00:00"/>
    <d v="2010-05-26T00:00:00"/>
    <m/>
    <m/>
    <x v="0"/>
    <x v="0"/>
    <n v="2"/>
    <s v="zámečník"/>
    <s v="střední"/>
    <n v="180.2811702870531"/>
    <n v="59.941802065586671"/>
    <n v="180"/>
    <n v="120"/>
    <n v="1"/>
    <n v="1"/>
    <n v="0"/>
    <n v="0"/>
    <n v="1"/>
    <n v="1"/>
    <n v="8.9185468537791159"/>
    <n v="1"/>
  </r>
  <r>
    <n v="3222830"/>
    <s v="Znamenáčková"/>
    <s v="Josef"/>
    <s v="Znamenáčková Karel"/>
    <d v="2010-01-15T00:00:00"/>
    <d v="2010-07-13T00:00:00"/>
    <m/>
    <m/>
    <x v="0"/>
    <x v="0"/>
    <n v="2"/>
    <s v="instalatér"/>
    <s v="krátká"/>
    <n v="176.77283994969912"/>
    <n v="71.728334988583811"/>
    <n v="150"/>
    <n v="130"/>
    <n v="0"/>
    <n v="1"/>
    <n v="0"/>
    <n v="0"/>
    <n v="0"/>
    <n v="1"/>
    <n v="8.9012353042518946"/>
    <n v="1"/>
  </r>
  <r>
    <n v="3223464"/>
    <s v="Navrátil"/>
    <s v="Jiřina"/>
    <s v="Navrátil Josef"/>
    <d v="2010-02-12T00:00:00"/>
    <d v="2010-06-16T00:00:00"/>
    <m/>
    <m/>
    <x v="0"/>
    <x v="0"/>
    <n v="2"/>
    <s v="horizontář"/>
    <s v="dlouhá"/>
    <n v="201.94501576013863"/>
    <n v="67.95837031037081"/>
    <n v="160"/>
    <n v="120"/>
    <n v="1"/>
    <n v="1"/>
    <n v="0"/>
    <n v="1"/>
    <n v="0"/>
    <n v="4"/>
    <n v="8.9093251231999595"/>
    <n v="1"/>
  </r>
  <r>
    <n v="3224852"/>
    <s v="Hruška"/>
    <s v="Marie"/>
    <s v="Hruška Josef"/>
    <d v="2010-04-19T00:00:00"/>
    <d v="2010-04-19T00:00:00"/>
    <m/>
    <m/>
    <x v="1"/>
    <x v="0"/>
    <n v="2"/>
    <s v="zedník"/>
    <s v="střední"/>
    <n v="162.57517290767282"/>
    <n v="67.918288878863677"/>
    <n v="180"/>
    <n v="140"/>
    <n v="0"/>
    <n v="1"/>
    <n v="0"/>
    <n v="0"/>
    <n v="0"/>
    <n v="3"/>
    <n v="8.7472627170383923"/>
    <n v="1"/>
  </r>
  <r>
    <n v="3225133"/>
    <s v="Hubený"/>
    <s v="Ladislav"/>
    <s v="Hubený Josef"/>
    <d v="2010-07-19T00:00:00"/>
    <d v="2010-07-19T00:00:00"/>
    <m/>
    <m/>
    <x v="1"/>
    <x v="0"/>
    <n v="1"/>
    <s v="lékař"/>
    <s v="střední"/>
    <n v="172.63523022818845"/>
    <n v="70.767090038280003"/>
    <n v="140"/>
    <n v="170"/>
    <n v="1"/>
    <n v="0"/>
    <n v="0"/>
    <n v="0"/>
    <n v="0"/>
    <n v="1"/>
    <n v="8.8621995642781251"/>
    <n v="1"/>
  </r>
  <r>
    <n v="3226698"/>
    <s v="Vaněk"/>
    <s v="Vladimír"/>
    <s v="Vaněk Josef"/>
    <d v="2010-07-07T00:00:00"/>
    <d v="2010-07-07T00:00:00"/>
    <m/>
    <m/>
    <x v="1"/>
    <x v="0"/>
    <n v="2"/>
    <s v="obráběč kovů"/>
    <s v="střední"/>
    <n v="154.2241925559938"/>
    <n v="61.159251673379913"/>
    <n v="180"/>
    <n v="175"/>
    <n v="1"/>
    <n v="1"/>
    <n v="0"/>
    <n v="1"/>
    <n v="0"/>
    <n v="1"/>
    <n v="8.7659075403236777"/>
    <n v="1"/>
  </r>
  <r>
    <n v="128747"/>
    <s v="Suchomelová"/>
    <s v="Eva"/>
    <s v="Suchomelová Josef"/>
    <d v="2008-08-02T00:00:00"/>
    <d v="2010-01-22T00:00:00"/>
    <m/>
    <m/>
    <x v="1"/>
    <x v="0"/>
    <n v="2"/>
    <s v="dělník"/>
    <s v="střední"/>
    <n v="194.47670001653023"/>
    <n v="70.243230185005814"/>
    <n v="160"/>
    <n v="155"/>
    <n v="1"/>
    <n v="1"/>
    <n v="0"/>
    <n v="0"/>
    <n v="0"/>
    <n v="1"/>
    <n v="9.0266087396186769"/>
    <n v="1"/>
  </r>
  <r>
    <n v="3157394"/>
    <s v="Lněnička"/>
    <s v="Marcela"/>
    <s v="Lněnička Jiřina"/>
    <d v="2008-03-18T00:00:00"/>
    <d v="2009-03-06T00:00:00"/>
    <m/>
    <m/>
    <x v="1"/>
    <x v="1"/>
    <n v="0"/>
    <s v="frézař"/>
    <m/>
    <n v="167.20236362714786"/>
    <n v="72.149840308120474"/>
    <n v="165"/>
    <n v="150"/>
    <n v="1"/>
    <n v="0"/>
    <n v="0"/>
    <n v="0"/>
    <n v="0"/>
    <n v="0"/>
    <n v="9.0121930666966357"/>
    <n v="1"/>
  </r>
  <r>
    <n v="3157406"/>
    <s v="Ginzl"/>
    <s v="Miloš"/>
    <s v="Ginzl Jiřina"/>
    <d v="2010-04-29T00:00:00"/>
    <d v="2010-04-29T00:00:00"/>
    <m/>
    <m/>
    <x v="0"/>
    <x v="0"/>
    <n v="3"/>
    <s v="frézař"/>
    <s v="střední"/>
    <n v="173.46420054280316"/>
    <n v="73.807749105035327"/>
    <n v="150"/>
    <n v="140"/>
    <n v="0"/>
    <n v="1"/>
    <n v="1"/>
    <n v="0"/>
    <n v="0"/>
    <n v="3"/>
    <n v="9.1002576196799048"/>
    <n v="1"/>
  </r>
  <r>
    <n v="3157488"/>
    <s v="Urbanová"/>
    <s v="Jaroslav"/>
    <s v="Urbanová Jiří"/>
    <d v="2010-07-01T00:00:00"/>
    <d v="2010-07-01T00:00:00"/>
    <m/>
    <m/>
    <x v="0"/>
    <x v="0"/>
    <n v="2"/>
    <s v="dělník"/>
    <s v="střední"/>
    <n v="187.57713678467553"/>
    <n v="66.492192091536708"/>
    <n v="125"/>
    <n v="120"/>
    <n v="1"/>
    <n v="1"/>
    <n v="0"/>
    <n v="0"/>
    <n v="0"/>
    <n v="1"/>
    <n v="8.9404658579907839"/>
    <n v="1"/>
  </r>
  <r>
    <n v="3157551"/>
    <s v="Florian"/>
    <s v="Karel"/>
    <s v="Florian Jiří"/>
    <d v="2010-03-08T00:00:00"/>
    <d v="2010-03-08T00:00:00"/>
    <m/>
    <m/>
    <x v="0"/>
    <x v="0"/>
    <n v="2"/>
    <s v="údržbář"/>
    <s v="střední"/>
    <n v="184.66711753688287"/>
    <n v="79.201834851992317"/>
    <n v="140"/>
    <n v="130"/>
    <n v="1"/>
    <n v="1"/>
    <n v="0"/>
    <n v="0"/>
    <n v="1"/>
    <n v="3"/>
    <n v="8.9756073690252371"/>
    <n v="1"/>
  </r>
  <r>
    <n v="3157918"/>
    <s v="Vilímová"/>
    <s v="Josef"/>
    <s v="Vilímová Jiří"/>
    <d v="2007-01-04T00:00:00"/>
    <d v="2010-02-15T00:00:00"/>
    <m/>
    <m/>
    <x v="0"/>
    <x v="0"/>
    <n v="2"/>
    <s v="dělník"/>
    <s v="dlouhá"/>
    <n v="188.74608758749673"/>
    <n v="70.307258612010628"/>
    <n v="120"/>
    <n v="130"/>
    <n v="1"/>
    <n v="1"/>
    <n v="0"/>
    <n v="0"/>
    <n v="0"/>
    <n v="3"/>
    <n v="8.8638350176508531"/>
    <n v="1"/>
  </r>
  <r>
    <n v="3158292"/>
    <s v="Karský"/>
    <s v="Karel"/>
    <s v="Karský Jiří"/>
    <d v="2010-05-26T00:00:00"/>
    <d v="2010-05-26T00:00:00"/>
    <m/>
    <m/>
    <x v="0"/>
    <x v="0"/>
    <n v="2"/>
    <s v="seřizovač"/>
    <s v="střední"/>
    <n v="185.95741767028812"/>
    <n v="64.564418026711792"/>
    <n v="140"/>
    <n v="115"/>
    <n v="1"/>
    <n v="1"/>
    <n v="0"/>
    <n v="0"/>
    <n v="0"/>
    <n v="1"/>
    <n v="8.8675711309362661"/>
    <n v="1"/>
  </r>
  <r>
    <n v="3158446"/>
    <s v="Fridrych"/>
    <s v="Josef"/>
    <s v="Fridrych Jiří"/>
    <d v="2009-04-22T00:00:00"/>
    <d v="2009-04-22T00:00:00"/>
    <m/>
    <m/>
    <x v="0"/>
    <x v="0"/>
    <n v="1"/>
    <s v="brusič"/>
    <s v="střední"/>
    <n v="166.28150024160277"/>
    <n v="69.288842824753374"/>
    <n v="160"/>
    <n v="140"/>
    <n v="1"/>
    <n v="0"/>
    <n v="0"/>
    <n v="0"/>
    <n v="0"/>
    <n v="3"/>
    <n v="9.1204102032817893"/>
    <n v="1"/>
  </r>
  <r>
    <n v="3158515"/>
    <s v="Bebr"/>
    <s v="Josef"/>
    <s v="Bebr Jaroslava"/>
    <d v="2010-04-15T00:00:00"/>
    <d v="2010-05-15T00:00:00"/>
    <m/>
    <m/>
    <x v="1"/>
    <x v="1"/>
    <n v="0"/>
    <s v="obráběč kovů"/>
    <m/>
    <n v="168.84261458442779"/>
    <n v="66.58210473775398"/>
    <n v="180"/>
    <n v="130"/>
    <n v="0"/>
    <n v="1"/>
    <n v="0"/>
    <n v="0"/>
    <n v="1"/>
    <n v="0"/>
    <n v="8.9424631083558772"/>
    <n v="1"/>
  </r>
  <r>
    <n v="3158708"/>
    <s v="Hejlová"/>
    <s v="Pavel"/>
    <s v="Hejlová Jaroslava"/>
    <d v="2010-06-15T00:00:00"/>
    <d v="2010-06-15T00:00:00"/>
    <m/>
    <m/>
    <x v="0"/>
    <x v="0"/>
    <n v="2"/>
    <s v="stát. zaměstnanec"/>
    <s v="střední"/>
    <n v="186.93994479661342"/>
    <n v="66.73887433949858"/>
    <n v="160"/>
    <n v="150"/>
    <n v="1"/>
    <n v="1"/>
    <n v="0"/>
    <n v="1"/>
    <n v="0"/>
    <n v="3"/>
    <n v="8.9448715412756421"/>
    <n v="1"/>
  </r>
  <r>
    <n v="3159574"/>
    <s v="Fischer"/>
    <s v="Jaroslav"/>
    <s v="Fischer Jaroslav"/>
    <d v="2008-03-31T00:00:00"/>
    <d v="2010-06-07T00:00:00"/>
    <m/>
    <m/>
    <x v="0"/>
    <x v="0"/>
    <n v="2"/>
    <s v="práce na počítači"/>
    <s v="střední"/>
    <n v="183.22636424243683"/>
    <n v="62.100987962330692"/>
    <m/>
    <m/>
    <n v="0"/>
    <n v="1"/>
    <n v="0"/>
    <n v="1"/>
    <n v="1"/>
    <n v="1"/>
    <n v="9.0239376901037751"/>
    <n v="1"/>
  </r>
  <r>
    <n v="3159821"/>
    <s v="Kašpar"/>
    <s v="Miloš"/>
    <s v="Kašpar Jaroslav"/>
    <d v="2010-04-06T00:00:00"/>
    <d v="2010-04-06T00:00:00"/>
    <m/>
    <m/>
    <x v="0"/>
    <x v="0"/>
    <n v="3"/>
    <s v="projektant"/>
    <s v="střední"/>
    <n v="170.60162281239172"/>
    <n v="65.486727508832701"/>
    <n v="140"/>
    <n v="150"/>
    <n v="0"/>
    <n v="0"/>
    <n v="1"/>
    <n v="1"/>
    <n v="0"/>
    <n v="3"/>
    <n v="9.0781732693314545"/>
    <n v="1"/>
  </r>
  <r>
    <n v="3160132"/>
    <s v="Urbanová"/>
    <s v="Marcela"/>
    <s v="Urbanová Jaroslav"/>
    <d v="2010-04-29T00:00:00"/>
    <d v="2010-04-29T00:00:00"/>
    <m/>
    <m/>
    <x v="0"/>
    <x v="0"/>
    <n v="2"/>
    <s v="student"/>
    <s v="střední"/>
    <n v="177.59052116132807"/>
    <n v="68.477118803421035"/>
    <n v="180"/>
    <n v="120"/>
    <n v="0"/>
    <n v="1"/>
    <n v="0"/>
    <n v="1"/>
    <n v="0"/>
    <n v="4"/>
    <n v="8.8891157871286843"/>
    <n v="1"/>
  </r>
  <r>
    <n v="3160278"/>
    <s v="Papežík"/>
    <s v="Anna"/>
    <s v="Papežík Jaroslav"/>
    <d v="2010-02-02T00:00:00"/>
    <d v="2010-07-13T00:00:00"/>
    <m/>
    <m/>
    <x v="0"/>
    <x v="0"/>
    <n v="2"/>
    <s v="důchodce"/>
    <s v="střední"/>
    <n v="181.3153567124391"/>
    <n v="67.602048476110213"/>
    <n v="150"/>
    <n v="130"/>
    <n v="1"/>
    <n v="1"/>
    <n v="0"/>
    <n v="1"/>
    <n v="0"/>
    <n v="1"/>
    <n v="9.0000136593473137"/>
    <n v="1"/>
  </r>
  <r>
    <n v="3160555"/>
    <s v="Kinkor"/>
    <s v="Jiřina"/>
    <s v="Kinkor Jaromíra"/>
    <d v="2008-03-13T00:00:00"/>
    <d v="2010-07-20T00:00:00"/>
    <m/>
    <m/>
    <x v="0"/>
    <x v="0"/>
    <n v="3"/>
    <s v="frézař"/>
    <s v="střední"/>
    <n v="185.57797648070846"/>
    <n v="69.143437359307427"/>
    <n v="160"/>
    <n v="120"/>
    <n v="0"/>
    <n v="1"/>
    <n v="1"/>
    <n v="0"/>
    <n v="0"/>
    <n v="1"/>
    <n v="8.9319257027411361"/>
    <n v="1"/>
  </r>
  <r>
    <n v="3160824"/>
    <s v="Kadlec"/>
    <s v="Miloš"/>
    <s v="Kadlec Jan"/>
    <d v="2006-11-23T00:00:00"/>
    <d v="2010-07-19T00:00:00"/>
    <m/>
    <m/>
    <x v="0"/>
    <x v="1"/>
    <n v="0"/>
    <s v="správce výpočetní techniky"/>
    <m/>
    <n v="181.3871499504603"/>
    <n v="69.382557158824056"/>
    <n v="180"/>
    <n v="140"/>
    <n v="0"/>
    <n v="1"/>
    <n v="0"/>
    <n v="0"/>
    <n v="1"/>
    <n v="0"/>
    <n v="8.855711229075677"/>
    <n v="1"/>
  </r>
  <r>
    <n v="3160982"/>
    <s v="Běleš"/>
    <s v="Dana"/>
    <s v="Běleš Jan"/>
    <d v="2010-02-02T00:00:00"/>
    <d v="2010-02-02T00:00:00"/>
    <m/>
    <m/>
    <x v="0"/>
    <x v="0"/>
    <n v="2"/>
    <s v="technický ředitel"/>
    <s v="střední"/>
    <n v="170.89038738020463"/>
    <n v="76.015874911681749"/>
    <n v="140"/>
    <n v="170"/>
    <n v="0"/>
    <n v="1"/>
    <n v="0"/>
    <n v="1"/>
    <n v="0"/>
    <n v="3"/>
    <n v="8.8026924173347645"/>
    <n v="1"/>
  </r>
  <r>
    <n v="3161025"/>
    <s v="Strnadová"/>
    <s v="Milada"/>
    <s v="Strnadová Jan"/>
    <d v="2007-11-01T00:00:00"/>
    <d v="2010-06-23T00:00:00"/>
    <m/>
    <m/>
    <x v="0"/>
    <x v="0"/>
    <n v="2"/>
    <s v="dělník"/>
    <s v="dlouhá"/>
    <n v="198.84845914901234"/>
    <n v="69.613700689806137"/>
    <n v="180"/>
    <n v="175"/>
    <n v="0"/>
    <n v="1"/>
    <n v="0"/>
    <n v="1"/>
    <n v="0"/>
    <n v="1"/>
    <n v="8.9790650405077024"/>
    <n v="1"/>
  </r>
  <r>
    <n v="3161205"/>
    <s v="Říhová"/>
    <s v="Petr"/>
    <s v="Říhová Jan"/>
    <d v="2010-04-01T00:00:00"/>
    <d v="2010-04-01T00:00:00"/>
    <m/>
    <m/>
    <x v="1"/>
    <x v="0"/>
    <n v="2"/>
    <s v="tesař"/>
    <s v="krátká"/>
    <n v="184.87198121845722"/>
    <n v="73.613435562001541"/>
    <n v="160"/>
    <n v="155"/>
    <n v="1"/>
    <n v="1"/>
    <n v="0"/>
    <n v="0"/>
    <n v="1"/>
    <n v="1"/>
    <n v="8.9935452420788344"/>
    <n v="1"/>
  </r>
  <r>
    <n v="3161482"/>
    <s v="Novotná"/>
    <s v="Vlastimil"/>
    <s v="Novotná Jan"/>
    <d v="2010-07-02T00:00:00"/>
    <d v="2010-07-02T00:00:00"/>
    <m/>
    <m/>
    <x v="1"/>
    <x v="0"/>
    <n v="2"/>
    <s v="skladník"/>
    <s v="střední"/>
    <n v="180.72238890425069"/>
    <n v="70.584527166793123"/>
    <n v="165"/>
    <n v="150"/>
    <n v="1"/>
    <n v="1"/>
    <n v="0"/>
    <n v="0"/>
    <n v="0"/>
    <n v="3"/>
    <n v="8.9430332251096836"/>
    <n v="1"/>
  </r>
  <r>
    <n v="3161488"/>
    <s v="Gábor"/>
    <s v="Jiří"/>
    <s v="Gábor Jan"/>
    <d v="2008-08-02T00:00:00"/>
    <d v="2008-08-02T00:00:00"/>
    <m/>
    <m/>
    <x v="1"/>
    <x v="0"/>
    <n v="2"/>
    <s v="programátor"/>
    <s v="střední"/>
    <n v="188.29841155791655"/>
    <n v="72.635073921410367"/>
    <n v="150"/>
    <n v="140"/>
    <n v="0"/>
    <n v="1"/>
    <n v="0"/>
    <n v="1"/>
    <n v="0"/>
    <n v="2"/>
    <n v="8.7965533280977972"/>
    <n v="1"/>
  </r>
  <r>
    <n v="3161730"/>
    <s v="Baďura"/>
    <s v="Vladimír"/>
    <s v="Baďura Jan"/>
    <d v="2008-06-15T00:00:00"/>
    <d v="2010-07-02T00:00:00"/>
    <m/>
    <m/>
    <x v="0"/>
    <x v="1"/>
    <n v="0"/>
    <s v="dělník"/>
    <m/>
    <n v="188.62007709656609"/>
    <n v="63.798659867607057"/>
    <n v="125"/>
    <n v="120"/>
    <n v="1"/>
    <n v="0"/>
    <n v="1"/>
    <n v="1"/>
    <n v="0"/>
    <n v="0"/>
    <n v="8.8475538801460054"/>
    <n v="1"/>
  </r>
  <r>
    <n v="3162206"/>
    <s v="Pavera"/>
    <s v="Dana"/>
    <s v="Pavera Ivan"/>
    <d v="2008-12-22T00:00:00"/>
    <d v="2009-07-01T00:00:00"/>
    <m/>
    <m/>
    <x v="0"/>
    <x v="0"/>
    <n v="2"/>
    <s v="zedník"/>
    <s v="střední"/>
    <n v="173.63468532465049"/>
    <n v="72.232195053366013"/>
    <n v="140"/>
    <n v="130"/>
    <n v="1"/>
    <n v="1"/>
    <n v="0"/>
    <n v="1"/>
    <n v="0"/>
    <n v="2"/>
    <n v="8.9324918631929897"/>
    <n v="1"/>
  </r>
  <r>
    <n v="3162862"/>
    <s v="Vohák"/>
    <s v="Jaroslav"/>
    <s v="Vohák Ivan"/>
    <d v="2008-05-29T00:00:00"/>
    <d v="2010-06-14T00:00:00"/>
    <m/>
    <m/>
    <x v="0"/>
    <x v="1"/>
    <n v="0"/>
    <s v="důchodce"/>
    <m/>
    <n v="170.76808308018371"/>
    <n v="74.244147400313523"/>
    <n v="120"/>
    <n v="130"/>
    <n v="1"/>
    <n v="0"/>
    <n v="1"/>
    <n v="0"/>
    <n v="0"/>
    <n v="0"/>
    <n v="8.8868811586464282"/>
    <n v="1"/>
  </r>
  <r>
    <n v="3163676"/>
    <s v="Kosina"/>
    <s v="Jaroslava"/>
    <s v="Kosina Ivan"/>
    <d v="2009-06-23T00:00:00"/>
    <d v="2010-06-23T00:00:00"/>
    <m/>
    <m/>
    <x v="0"/>
    <x v="0"/>
    <n v="1"/>
    <s v="údržbář"/>
    <s v="dlouhá"/>
    <n v="191.11188794311602"/>
    <n v="74.165985425643157"/>
    <n v="140"/>
    <n v="115"/>
    <n v="1"/>
    <n v="0"/>
    <n v="0"/>
    <n v="1"/>
    <n v="0"/>
    <n v="1"/>
    <n v="9.0806196281802833"/>
    <n v="1"/>
  </r>
  <r>
    <n v="3164524"/>
    <s v="Machander"/>
    <s v="Vladimír"/>
    <s v="Machander Graham"/>
    <d v="2010-04-19T00:00:00"/>
    <d v="2010-04-19T00:00:00"/>
    <m/>
    <m/>
    <x v="0"/>
    <x v="0"/>
    <n v="2"/>
    <s v="brusič"/>
    <s v="střední"/>
    <n v="167.98821252421476"/>
    <n v="75.815226738050114"/>
    <n v="160"/>
    <n v="140"/>
    <n v="0"/>
    <n v="1"/>
    <n v="0"/>
    <n v="1"/>
    <n v="0"/>
    <n v="1"/>
    <n v="8.9572794591687845"/>
    <n v="1"/>
  </r>
  <r>
    <n v="3164807"/>
    <s v="Pilnaj"/>
    <s v="Georgij"/>
    <s v="Pilnaj Graham"/>
    <d v="2008-04-17T00:00:00"/>
    <d v="2010-05-25T00:00:00"/>
    <m/>
    <m/>
    <x v="1"/>
    <x v="0"/>
    <n v="2"/>
    <s v="technik"/>
    <s v="střední"/>
    <n v="164.41107891267166"/>
    <n v="68.142770361155272"/>
    <n v="120"/>
    <n v="115"/>
    <n v="1"/>
    <n v="1"/>
    <n v="0"/>
    <n v="1"/>
    <n v="0"/>
    <n v="1"/>
    <n v="9.0230407009541516"/>
    <n v="1"/>
  </r>
  <r>
    <n v="3165413"/>
    <s v="Bebr"/>
    <s v="Vladislav"/>
    <s v="Bebr Gerhard"/>
    <d v="2010-04-08T00:00:00"/>
    <d v="2010-04-08T00:00:00"/>
    <m/>
    <m/>
    <x v="1"/>
    <x v="0"/>
    <n v="1"/>
    <s v="OSVČ"/>
    <s v="střední"/>
    <n v="187.11324901203625"/>
    <n v="61.027338561834767"/>
    <n v="140"/>
    <n v="120"/>
    <n v="1"/>
    <n v="0"/>
    <n v="0"/>
    <n v="1"/>
    <n v="0"/>
    <n v="2"/>
    <n v="8.8942400167026783"/>
    <n v="1"/>
  </r>
  <r>
    <n v="3165851"/>
    <s v="Hejlová"/>
    <s v="Jiří"/>
    <s v="Hejlová Gerhard"/>
    <d v="2010-02-03T00:00:00"/>
    <d v="2010-07-14T00:00:00"/>
    <m/>
    <m/>
    <x v="0"/>
    <x v="0"/>
    <n v="2"/>
    <s v="správce bazénu"/>
    <s v="dlouhá"/>
    <n v="186.3840616348898"/>
    <n v="66.667028805532027"/>
    <n v="135"/>
    <n v="135"/>
    <n v="0"/>
    <n v="1"/>
    <n v="0"/>
    <n v="1"/>
    <n v="0"/>
    <n v="2"/>
    <n v="8.7845982021419324"/>
    <n v="1"/>
  </r>
  <r>
    <n v="3166824"/>
    <s v="Fischer"/>
    <s v="Gerhard"/>
    <s v="Fischer Georgij"/>
    <d v="2009-07-02T00:00:00"/>
    <d v="2010-05-07T00:00:00"/>
    <m/>
    <m/>
    <x v="0"/>
    <x v="0"/>
    <n v="2"/>
    <s v="zedník"/>
    <s v="střední"/>
    <n v="202.0568836084567"/>
    <n v="73.408721947052982"/>
    <n v="160"/>
    <n v="135"/>
    <n v="1"/>
    <n v="1"/>
    <n v="0"/>
    <n v="1"/>
    <n v="0"/>
    <n v="2"/>
    <n v="8.8494182533351697"/>
    <n v="1"/>
  </r>
  <r>
    <n v="3167170"/>
    <s v="Kašpar"/>
    <s v="Václav"/>
    <s v="Kašpar František"/>
    <d v="2010-05-05T00:00:00"/>
    <d v="2010-05-05T00:00:00"/>
    <m/>
    <m/>
    <x v="0"/>
    <x v="0"/>
    <n v="3"/>
    <s v="dělník"/>
    <s v="střední"/>
    <n v="194.43754626961891"/>
    <n v="72.44016465934692"/>
    <n v="135"/>
    <n v="125"/>
    <n v="0"/>
    <n v="0"/>
    <n v="1"/>
    <n v="1"/>
    <n v="0"/>
    <n v="1"/>
    <n v="8.7551873262738802"/>
    <n v="1"/>
  </r>
  <r>
    <n v="3167325"/>
    <s v="Urbanová"/>
    <s v="Jan"/>
    <s v="Urbanová Eva"/>
    <d v="2010-01-07T00:00:00"/>
    <d v="2010-07-09T00:00:00"/>
    <m/>
    <m/>
    <x v="0"/>
    <x v="0"/>
    <n v="2"/>
    <s v="skladník"/>
    <s v="krátká"/>
    <n v="193.03903900407022"/>
    <n v="70.366325745417271"/>
    <n v="140"/>
    <n v="125"/>
    <n v="1"/>
    <n v="1"/>
    <n v="0"/>
    <n v="1"/>
    <n v="0"/>
    <n v="1"/>
    <n v="8.8170990862592582"/>
    <n v="1"/>
  </r>
  <r>
    <n v="3168837"/>
    <s v="Papežík"/>
    <s v="Zdeněk"/>
    <s v="Papežík Dana"/>
    <d v="2010-06-21T00:00:00"/>
    <d v="2010-06-21T00:00:00"/>
    <m/>
    <m/>
    <x v="0"/>
    <x v="0"/>
    <n v="2"/>
    <s v="údržbář"/>
    <s v="střední"/>
    <n v="181.12960378828575"/>
    <n v="70.24448528769426"/>
    <n v="135"/>
    <n v="140"/>
    <n v="1"/>
    <n v="1"/>
    <n v="0"/>
    <n v="1"/>
    <n v="1"/>
    <n v="4"/>
    <n v="9.0334078491607208"/>
    <n v="1"/>
  </r>
  <r>
    <n v="3169109"/>
    <s v="Novotná"/>
    <s v="Pavel"/>
    <s v="Novotná Dana"/>
    <d v="2008-02-20T00:00:00"/>
    <d v="2008-07-10T00:00:00"/>
    <m/>
    <m/>
    <x v="0"/>
    <x v="0"/>
    <n v="2"/>
    <s v="obraběč kovů"/>
    <s v="krátká"/>
    <n v="180.01950866135303"/>
    <n v="65.137508828192949"/>
    <n v="140"/>
    <n v="140"/>
    <n v="1"/>
    <n v="1"/>
    <n v="0"/>
    <n v="0"/>
    <n v="1"/>
    <n v="3"/>
    <n v="8.9383002601563923"/>
    <n v="1"/>
  </r>
  <r>
    <n v="3169443"/>
    <s v="Gábor"/>
    <s v="Jan"/>
    <s v="Gábor Bohuslava"/>
    <d v="2007-04-01T00:00:00"/>
    <d v="2010-02-25T00:00:00"/>
    <m/>
    <m/>
    <x v="1"/>
    <x v="1"/>
    <n v="0"/>
    <s v="operátor"/>
    <m/>
    <n v="184.53701431979425"/>
    <n v="67.730041665490717"/>
    <n v="180"/>
    <n v="160"/>
    <n v="1"/>
    <n v="0"/>
    <n v="1"/>
    <n v="0"/>
    <n v="0"/>
    <n v="0"/>
    <n v="8.9820330855174682"/>
    <n v="1"/>
  </r>
  <r>
    <n v="3170835"/>
    <s v="Baďura"/>
    <s v="František"/>
    <s v="Baďura Bohuslav"/>
    <d v="2008-04-15T00:00:00"/>
    <d v="2010-07-12T00:00:00"/>
    <m/>
    <m/>
    <x v="1"/>
    <x v="0"/>
    <n v="2"/>
    <s v="učeń"/>
    <s v="krátká"/>
    <n v="179.74485263010138"/>
    <n v="68.328120833903085"/>
    <n v="190"/>
    <n v="150"/>
    <n v="0"/>
    <n v="1"/>
    <n v="0"/>
    <n v="1"/>
    <n v="0"/>
    <n v="1"/>
    <n v="9.1880285877734416"/>
    <n v="1"/>
  </r>
  <r>
    <n v="3171550"/>
    <s v="Pavera"/>
    <s v="Jan"/>
    <s v="Pavera Blanka"/>
    <d v="2009-03-25T00:00:00"/>
    <d v="2010-07-09T00:00:00"/>
    <m/>
    <m/>
    <x v="1"/>
    <x v="0"/>
    <n v="2"/>
    <s v="provozní"/>
    <s v="střední"/>
    <n v="169.45324932719814"/>
    <n v="75.098895068513229"/>
    <n v="150"/>
    <n v="140"/>
    <n v="0"/>
    <n v="1"/>
    <n v="0"/>
    <n v="1"/>
    <n v="0"/>
    <n v="1"/>
    <n v="8.857438905211164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11:D15" firstHeaderRow="1" firstDataRow="2" firstDataCol="1"/>
  <pivotFields count="25"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axis="axisCol" dataField="1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Počet z pohlaví" fld="8" subtotal="count" baseField="0" baseItem="0"/>
  </dataFields>
  <chartFormats count="4">
    <chartFormat chart="0" format="0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showGridLines="0" tabSelected="1" topLeftCell="A3" zoomScaleNormal="100" workbookViewId="0">
      <selection activeCell="B27" sqref="B27"/>
    </sheetView>
  </sheetViews>
  <sheetFormatPr defaultRowHeight="12.75"/>
  <cols>
    <col min="1" max="1" width="26.5703125" customWidth="1"/>
    <col min="3" max="3" width="10.5703125" style="5" customWidth="1"/>
    <col min="4" max="4" width="9.140625" style="17"/>
    <col min="5" max="5" width="16.42578125" customWidth="1"/>
    <col min="6" max="7" width="11.140625" customWidth="1"/>
    <col min="8" max="8" width="4.7109375" customWidth="1"/>
    <col min="10" max="10" width="16.140625" customWidth="1"/>
    <col min="14" max="14" width="0.85546875" customWidth="1"/>
  </cols>
  <sheetData>
    <row r="1" spans="1:14" ht="15.75">
      <c r="A1" s="11" t="s">
        <v>37</v>
      </c>
      <c r="B1" s="2"/>
      <c r="C1" s="2"/>
      <c r="D1" s="32"/>
      <c r="E1" s="2"/>
      <c r="F1" s="2"/>
      <c r="G1" s="2"/>
      <c r="H1" s="3"/>
      <c r="I1" s="11" t="s">
        <v>38</v>
      </c>
      <c r="J1" s="2"/>
      <c r="K1" s="2"/>
      <c r="L1" s="2"/>
      <c r="M1" s="2"/>
      <c r="N1" s="3"/>
    </row>
    <row r="2" spans="1:14">
      <c r="A2" s="4"/>
      <c r="B2" s="5"/>
      <c r="E2" s="5"/>
      <c r="F2" s="5"/>
      <c r="G2" s="5"/>
      <c r="H2" s="6"/>
      <c r="I2" s="4"/>
      <c r="J2" s="5"/>
      <c r="K2" s="5"/>
      <c r="L2" s="5"/>
      <c r="M2" s="5"/>
      <c r="N2" s="6"/>
    </row>
    <row r="3" spans="1:14" ht="15.75">
      <c r="A3" s="16" t="s">
        <v>34</v>
      </c>
      <c r="B3" s="5"/>
      <c r="D3" s="27" t="s">
        <v>33</v>
      </c>
      <c r="E3" s="27" t="s">
        <v>66</v>
      </c>
      <c r="F3" s="108" t="s">
        <v>36</v>
      </c>
      <c r="G3" s="108"/>
      <c r="H3" s="6"/>
      <c r="I3" s="48" t="s">
        <v>39</v>
      </c>
      <c r="J3" s="49"/>
      <c r="K3" s="5"/>
      <c r="L3" s="5"/>
      <c r="M3" s="5"/>
      <c r="N3" s="6"/>
    </row>
    <row r="4" spans="1:14">
      <c r="A4" s="4" t="s">
        <v>0</v>
      </c>
      <c r="B4" s="5" t="s">
        <v>1</v>
      </c>
      <c r="C4" s="20" t="s">
        <v>2</v>
      </c>
      <c r="D4" s="30" t="s">
        <v>32</v>
      </c>
      <c r="E4" s="18" t="s">
        <v>31</v>
      </c>
      <c r="F4" s="35" t="s">
        <v>35</v>
      </c>
      <c r="G4" s="36" t="s">
        <v>35</v>
      </c>
      <c r="H4" s="6"/>
      <c r="I4" s="40">
        <v>1</v>
      </c>
      <c r="J4" s="5"/>
      <c r="K4" s="5"/>
      <c r="L4" s="5"/>
      <c r="M4" s="5"/>
      <c r="N4" s="6"/>
    </row>
    <row r="5" spans="1:14">
      <c r="A5" s="13" t="s">
        <v>29</v>
      </c>
      <c r="B5" s="22">
        <v>31</v>
      </c>
      <c r="C5" s="28">
        <v>35</v>
      </c>
      <c r="D5" s="31"/>
      <c r="E5" s="21"/>
      <c r="F5" s="13"/>
      <c r="G5" s="14"/>
      <c r="H5" s="6"/>
      <c r="I5" s="40">
        <v>1</v>
      </c>
      <c r="J5" s="5"/>
      <c r="K5" s="5"/>
      <c r="L5" s="5"/>
      <c r="M5" s="5"/>
      <c r="N5" s="6"/>
    </row>
    <row r="6" spans="1:14">
      <c r="A6" s="4" t="s">
        <v>8</v>
      </c>
      <c r="B6" s="23">
        <v>4</v>
      </c>
      <c r="C6" s="25">
        <v>2</v>
      </c>
      <c r="D6" s="48"/>
      <c r="E6" s="49"/>
      <c r="F6" s="48"/>
      <c r="G6" s="50"/>
      <c r="H6" s="6"/>
      <c r="I6" s="40">
        <v>1</v>
      </c>
      <c r="J6" s="5"/>
      <c r="K6" s="5"/>
      <c r="L6" s="5"/>
      <c r="M6" s="5"/>
      <c r="N6" s="6"/>
    </row>
    <row r="7" spans="1:14">
      <c r="A7" s="4" t="s">
        <v>9</v>
      </c>
      <c r="B7" s="23">
        <v>0</v>
      </c>
      <c r="C7" s="25">
        <v>1</v>
      </c>
      <c r="D7" s="48"/>
      <c r="E7" s="49"/>
      <c r="F7" s="48"/>
      <c r="G7" s="51"/>
      <c r="H7" s="6"/>
      <c r="I7" s="40">
        <v>1</v>
      </c>
      <c r="J7" s="5"/>
      <c r="K7" s="5"/>
      <c r="L7" s="5"/>
      <c r="M7" s="5"/>
      <c r="N7" s="6"/>
    </row>
    <row r="8" spans="1:14">
      <c r="A8" s="4" t="s">
        <v>10</v>
      </c>
      <c r="B8" s="23">
        <v>1</v>
      </c>
      <c r="C8" s="26">
        <v>0</v>
      </c>
      <c r="D8" s="48"/>
      <c r="E8" s="49"/>
      <c r="F8" s="48"/>
      <c r="G8" s="51"/>
      <c r="H8" s="6"/>
      <c r="I8" s="40">
        <v>1</v>
      </c>
      <c r="J8" s="5"/>
      <c r="K8" s="5"/>
      <c r="L8" s="5"/>
      <c r="M8" s="5"/>
      <c r="N8" s="6"/>
    </row>
    <row r="9" spans="1:14">
      <c r="A9" s="4" t="s">
        <v>11</v>
      </c>
      <c r="B9" s="23">
        <v>0</v>
      </c>
      <c r="C9" s="25">
        <v>1</v>
      </c>
      <c r="D9" s="48"/>
      <c r="E9" s="49"/>
      <c r="F9" s="48"/>
      <c r="G9" s="51"/>
      <c r="H9" s="6"/>
      <c r="I9" s="40">
        <v>1</v>
      </c>
      <c r="J9" s="5"/>
      <c r="K9" s="5"/>
      <c r="L9" s="5"/>
      <c r="M9" s="5"/>
      <c r="N9" s="6"/>
    </row>
    <row r="10" spans="1:14">
      <c r="A10" s="4" t="s">
        <v>12</v>
      </c>
      <c r="B10" s="23">
        <v>22</v>
      </c>
      <c r="C10" s="25">
        <v>33</v>
      </c>
      <c r="D10" s="48"/>
      <c r="E10" s="49"/>
      <c r="F10" s="48"/>
      <c r="G10" s="51"/>
      <c r="H10" s="6"/>
      <c r="I10" s="40">
        <v>1</v>
      </c>
      <c r="J10" s="5"/>
      <c r="K10" s="5"/>
      <c r="L10" s="5"/>
      <c r="M10" s="5"/>
      <c r="N10" s="6"/>
    </row>
    <row r="11" spans="1:14">
      <c r="A11" s="4" t="s">
        <v>13</v>
      </c>
      <c r="B11" s="23">
        <v>0</v>
      </c>
      <c r="C11" s="25">
        <v>8</v>
      </c>
      <c r="D11" s="48"/>
      <c r="E11" s="49"/>
      <c r="F11" s="48"/>
      <c r="G11" s="51"/>
      <c r="H11" s="6"/>
      <c r="I11" s="40">
        <v>1</v>
      </c>
      <c r="J11" s="5"/>
      <c r="K11" s="5"/>
      <c r="L11" s="5"/>
      <c r="M11" s="5"/>
      <c r="N11" s="6"/>
    </row>
    <row r="12" spans="1:14">
      <c r="A12" s="4" t="s">
        <v>14</v>
      </c>
      <c r="B12" s="23">
        <v>1</v>
      </c>
      <c r="C12" s="25">
        <v>3</v>
      </c>
      <c r="D12" s="48"/>
      <c r="E12" s="49"/>
      <c r="F12" s="48"/>
      <c r="G12" s="51"/>
      <c r="H12" s="6"/>
      <c r="I12" s="40">
        <v>1</v>
      </c>
      <c r="J12" s="5"/>
      <c r="K12" s="5"/>
      <c r="L12" s="5"/>
      <c r="M12" s="5"/>
      <c r="N12" s="6"/>
    </row>
    <row r="13" spans="1:14">
      <c r="A13" s="4" t="s">
        <v>15</v>
      </c>
      <c r="B13" s="23">
        <v>0</v>
      </c>
      <c r="C13" s="26">
        <v>0</v>
      </c>
      <c r="D13" s="48"/>
      <c r="E13" s="49"/>
      <c r="F13" s="48"/>
      <c r="G13" s="51"/>
      <c r="H13" s="6"/>
      <c r="I13" s="4"/>
      <c r="J13" s="5"/>
      <c r="K13" s="5"/>
      <c r="L13" s="5"/>
      <c r="M13" s="5"/>
      <c r="N13" s="6"/>
    </row>
    <row r="14" spans="1:14">
      <c r="A14" s="4" t="s">
        <v>16</v>
      </c>
      <c r="B14" s="23">
        <v>11</v>
      </c>
      <c r="C14" s="25">
        <v>12</v>
      </c>
      <c r="D14" s="48"/>
      <c r="E14" s="49"/>
      <c r="F14" s="48"/>
      <c r="G14" s="51"/>
      <c r="H14" s="6"/>
      <c r="I14" s="4"/>
      <c r="J14" s="5" t="s">
        <v>40</v>
      </c>
      <c r="K14" s="5"/>
      <c r="L14" s="5"/>
      <c r="M14" s="5"/>
      <c r="N14" s="6"/>
    </row>
    <row r="15" spans="1:14">
      <c r="A15" s="4" t="s">
        <v>17</v>
      </c>
      <c r="B15" s="23">
        <v>30</v>
      </c>
      <c r="C15" s="25">
        <v>18</v>
      </c>
      <c r="D15" s="48"/>
      <c r="E15" s="49"/>
      <c r="F15" s="48"/>
      <c r="G15" s="51"/>
      <c r="H15" s="6"/>
      <c r="I15" s="4"/>
      <c r="J15" s="5"/>
      <c r="K15" s="5"/>
      <c r="L15" s="5"/>
      <c r="M15" s="5"/>
      <c r="N15" s="6"/>
    </row>
    <row r="16" spans="1:14" ht="15.75">
      <c r="A16" s="4" t="s">
        <v>18</v>
      </c>
      <c r="B16" s="23">
        <v>0</v>
      </c>
      <c r="C16" s="26">
        <v>0</v>
      </c>
      <c r="D16" s="48"/>
      <c r="E16" s="49"/>
      <c r="F16" s="48"/>
      <c r="G16" s="51"/>
      <c r="H16" s="6"/>
      <c r="I16" s="4"/>
      <c r="J16" s="33" t="s">
        <v>67</v>
      </c>
      <c r="K16" s="37" t="s">
        <v>34</v>
      </c>
      <c r="L16" s="5"/>
      <c r="M16" s="5"/>
      <c r="N16" s="6"/>
    </row>
    <row r="17" spans="1:14">
      <c r="A17" s="4" t="s">
        <v>19</v>
      </c>
      <c r="B17" s="23">
        <v>5</v>
      </c>
      <c r="C17" s="25">
        <v>3</v>
      </c>
      <c r="D17" s="48"/>
      <c r="E17" s="49"/>
      <c r="F17" s="48"/>
      <c r="G17" s="51"/>
      <c r="H17" s="6"/>
      <c r="I17" s="4"/>
      <c r="J17" s="5"/>
      <c r="K17" s="5"/>
      <c r="L17" s="5"/>
      <c r="M17" s="5"/>
      <c r="N17" s="6"/>
    </row>
    <row r="18" spans="1:14">
      <c r="A18" s="4" t="s">
        <v>20</v>
      </c>
      <c r="B18" s="23">
        <v>0</v>
      </c>
      <c r="C18" s="25">
        <v>3</v>
      </c>
      <c r="D18" s="48"/>
      <c r="E18" s="49"/>
      <c r="F18" s="48"/>
      <c r="G18" s="51"/>
      <c r="H18" s="6"/>
      <c r="I18" s="4"/>
      <c r="J18" s="5"/>
      <c r="K18" s="5"/>
      <c r="L18" s="5"/>
      <c r="M18" s="5"/>
      <c r="N18" s="6"/>
    </row>
    <row r="19" spans="1:14">
      <c r="A19" s="4" t="s">
        <v>21</v>
      </c>
      <c r="B19" s="23">
        <v>0</v>
      </c>
      <c r="C19" s="26">
        <v>0</v>
      </c>
      <c r="D19" s="48"/>
      <c r="E19" s="49"/>
      <c r="F19" s="48"/>
      <c r="G19" s="51"/>
      <c r="H19" s="6"/>
      <c r="I19" s="4"/>
      <c r="J19" s="5"/>
      <c r="K19" s="5"/>
      <c r="L19" s="5"/>
      <c r="M19" s="5"/>
      <c r="N19" s="6"/>
    </row>
    <row r="20" spans="1:14">
      <c r="A20" s="4" t="s">
        <v>22</v>
      </c>
      <c r="B20" s="23">
        <v>0</v>
      </c>
      <c r="C20" s="25">
        <v>1</v>
      </c>
      <c r="D20" s="48"/>
      <c r="E20" s="49"/>
      <c r="F20" s="48"/>
      <c r="G20" s="51"/>
      <c r="H20" s="6"/>
      <c r="I20" s="4"/>
      <c r="J20" s="5"/>
      <c r="K20" s="5"/>
      <c r="L20" s="5"/>
      <c r="M20" s="5"/>
      <c r="N20" s="6"/>
    </row>
    <row r="21" spans="1:14">
      <c r="A21" s="4" t="s">
        <v>23</v>
      </c>
      <c r="B21" s="23">
        <v>31</v>
      </c>
      <c r="C21" s="25">
        <v>26</v>
      </c>
      <c r="D21" s="48"/>
      <c r="E21" s="49"/>
      <c r="F21" s="48"/>
      <c r="G21" s="51"/>
      <c r="H21" s="6"/>
      <c r="I21" s="4"/>
      <c r="J21" s="5"/>
      <c r="K21" s="5"/>
      <c r="L21" s="5"/>
      <c r="M21" s="5"/>
      <c r="N21" s="6"/>
    </row>
    <row r="22" spans="1:14">
      <c r="A22" s="4" t="s">
        <v>24</v>
      </c>
      <c r="B22" s="23">
        <v>2</v>
      </c>
      <c r="C22" s="25">
        <v>11</v>
      </c>
      <c r="D22" s="48"/>
      <c r="E22" s="49"/>
      <c r="F22" s="48"/>
      <c r="G22" s="51"/>
      <c r="H22" s="6"/>
      <c r="I22" s="4"/>
      <c r="J22" s="5"/>
      <c r="K22" s="5"/>
      <c r="L22" s="5"/>
      <c r="M22" s="5"/>
      <c r="N22" s="6"/>
    </row>
    <row r="23" spans="1:14">
      <c r="A23" s="4" t="s">
        <v>25</v>
      </c>
      <c r="B23" s="23">
        <v>0</v>
      </c>
      <c r="C23" s="26">
        <v>0</v>
      </c>
      <c r="D23" s="48"/>
      <c r="E23" s="49"/>
      <c r="F23" s="48"/>
      <c r="G23" s="51"/>
      <c r="H23" s="6"/>
      <c r="I23" s="4"/>
      <c r="J23" s="5"/>
      <c r="K23" s="5"/>
      <c r="L23" s="5"/>
      <c r="M23" s="5"/>
      <c r="N23" s="6"/>
    </row>
    <row r="24" spans="1:14">
      <c r="A24" s="4" t="s">
        <v>26</v>
      </c>
      <c r="B24" s="23">
        <v>6</v>
      </c>
      <c r="C24" s="25">
        <v>3</v>
      </c>
      <c r="D24" s="48"/>
      <c r="E24" s="49"/>
      <c r="F24" s="48"/>
      <c r="G24" s="51"/>
      <c r="H24" s="6"/>
      <c r="I24" s="4"/>
      <c r="J24" s="5"/>
      <c r="K24" s="5"/>
      <c r="L24" s="5"/>
      <c r="M24" s="5"/>
      <c r="N24" s="6"/>
    </row>
    <row r="25" spans="1:14">
      <c r="A25" s="4" t="s">
        <v>27</v>
      </c>
      <c r="B25" s="23">
        <v>15</v>
      </c>
      <c r="C25" s="25">
        <v>16</v>
      </c>
      <c r="D25" s="48"/>
      <c r="E25" s="49"/>
      <c r="F25" s="48"/>
      <c r="G25" s="51"/>
      <c r="H25" s="6"/>
      <c r="I25" s="4"/>
      <c r="J25" s="5"/>
      <c r="K25" s="5"/>
      <c r="L25" s="5"/>
      <c r="M25" s="5"/>
      <c r="N25" s="6"/>
    </row>
    <row r="26" spans="1:14">
      <c r="A26" s="7" t="s">
        <v>28</v>
      </c>
      <c r="B26" s="24">
        <v>1</v>
      </c>
      <c r="C26" s="29">
        <v>0</v>
      </c>
      <c r="D26" s="52"/>
      <c r="E26" s="53"/>
      <c r="F26" s="48"/>
      <c r="G26" s="54"/>
      <c r="H26" s="6"/>
      <c r="I26" s="4"/>
      <c r="J26" s="5"/>
      <c r="K26" s="5"/>
      <c r="L26" s="5"/>
      <c r="M26" s="5"/>
      <c r="N26" s="6"/>
    </row>
    <row r="27" spans="1:14">
      <c r="A27" s="12" t="s">
        <v>30</v>
      </c>
      <c r="B27" s="49"/>
      <c r="C27" s="49"/>
      <c r="E27" s="5"/>
      <c r="F27" s="2"/>
      <c r="G27" s="2"/>
      <c r="H27" s="6"/>
      <c r="I27" s="4"/>
      <c r="J27" s="5"/>
      <c r="K27" s="5"/>
      <c r="L27" s="5"/>
      <c r="M27" s="5"/>
      <c r="N27" s="6"/>
    </row>
    <row r="28" spans="1:14" ht="15.75">
      <c r="A28" s="16" t="s">
        <v>34</v>
      </c>
      <c r="B28" s="33" t="s">
        <v>65</v>
      </c>
      <c r="E28" s="5"/>
      <c r="F28" s="5"/>
      <c r="G28" s="5"/>
      <c r="H28" s="6"/>
      <c r="I28" s="4"/>
      <c r="J28" s="5"/>
      <c r="K28" s="5"/>
      <c r="L28" s="5"/>
      <c r="M28" s="5"/>
      <c r="N28" s="6"/>
    </row>
    <row r="29" spans="1:14">
      <c r="A29" s="7"/>
      <c r="B29" s="8"/>
      <c r="C29" s="8"/>
      <c r="D29" s="34"/>
      <c r="E29" s="8"/>
      <c r="F29" s="8"/>
      <c r="G29" s="8"/>
      <c r="H29" s="9"/>
      <c r="I29" s="7"/>
      <c r="J29" s="8"/>
      <c r="K29" s="8"/>
      <c r="L29" s="8"/>
      <c r="M29" s="8"/>
      <c r="N29" s="9"/>
    </row>
    <row r="31" spans="1:14">
      <c r="B31" s="23">
        <v>4</v>
      </c>
      <c r="C31" s="25">
        <v>2</v>
      </c>
      <c r="D31" s="23">
        <v>4</v>
      </c>
      <c r="E31" s="25">
        <v>2</v>
      </c>
      <c r="F31" s="23">
        <v>4</v>
      </c>
      <c r="G31" s="25">
        <v>2</v>
      </c>
      <c r="H31" s="23">
        <v>4</v>
      </c>
      <c r="I31" s="25">
        <v>2</v>
      </c>
      <c r="J31" s="25">
        <v>2</v>
      </c>
      <c r="K31" s="23">
        <v>4</v>
      </c>
      <c r="L31" s="25">
        <v>2</v>
      </c>
      <c r="M31">
        <f>SUM(B31:L31)</f>
        <v>32</v>
      </c>
    </row>
    <row r="32" spans="1:14">
      <c r="B32" s="23">
        <v>0</v>
      </c>
      <c r="C32" s="25">
        <v>1</v>
      </c>
      <c r="D32" s="23">
        <v>0</v>
      </c>
      <c r="E32" s="25">
        <v>1</v>
      </c>
      <c r="F32" s="23">
        <v>0</v>
      </c>
      <c r="G32" s="25">
        <v>1</v>
      </c>
      <c r="H32" s="23">
        <v>0</v>
      </c>
      <c r="I32" s="25">
        <v>1</v>
      </c>
      <c r="J32" s="25">
        <v>1</v>
      </c>
      <c r="K32" s="23">
        <v>0</v>
      </c>
      <c r="L32" s="25">
        <v>1</v>
      </c>
      <c r="M32" s="55"/>
    </row>
    <row r="33" spans="2:13">
      <c r="B33" s="23">
        <v>1</v>
      </c>
      <c r="C33" s="26">
        <v>0</v>
      </c>
      <c r="D33" s="23">
        <v>1</v>
      </c>
      <c r="E33" s="26">
        <v>0</v>
      </c>
      <c r="F33" s="23">
        <v>1</v>
      </c>
      <c r="G33" s="26">
        <v>0</v>
      </c>
      <c r="H33" s="23">
        <v>1</v>
      </c>
      <c r="I33" s="26">
        <v>0</v>
      </c>
      <c r="J33" s="26">
        <v>0</v>
      </c>
      <c r="K33" s="23">
        <v>1</v>
      </c>
      <c r="L33" s="26">
        <v>0</v>
      </c>
      <c r="M33" s="55"/>
    </row>
    <row r="34" spans="2:13">
      <c r="B34" s="23">
        <v>0</v>
      </c>
      <c r="C34" s="25">
        <v>1</v>
      </c>
      <c r="D34" s="23">
        <v>0</v>
      </c>
      <c r="E34" s="25">
        <v>1</v>
      </c>
      <c r="F34" s="23">
        <v>0</v>
      </c>
      <c r="G34" s="25">
        <v>1</v>
      </c>
      <c r="H34" s="23">
        <v>0</v>
      </c>
      <c r="I34" s="25">
        <v>1</v>
      </c>
      <c r="J34" s="25">
        <v>1</v>
      </c>
      <c r="K34" s="23">
        <v>0</v>
      </c>
      <c r="L34" s="25">
        <v>1</v>
      </c>
      <c r="M34" s="55"/>
    </row>
    <row r="35" spans="2:13">
      <c r="B35" s="23">
        <v>22</v>
      </c>
      <c r="C35" s="25">
        <v>33</v>
      </c>
      <c r="D35" s="23">
        <v>22</v>
      </c>
      <c r="E35" s="25">
        <v>33</v>
      </c>
      <c r="F35" s="23">
        <v>22</v>
      </c>
      <c r="G35" s="25">
        <v>33</v>
      </c>
      <c r="H35" s="23">
        <v>22</v>
      </c>
      <c r="I35" s="25">
        <v>33</v>
      </c>
      <c r="J35" s="25">
        <v>33</v>
      </c>
      <c r="K35" s="23">
        <v>22</v>
      </c>
      <c r="L35" s="25">
        <v>33</v>
      </c>
      <c r="M35" s="55"/>
    </row>
    <row r="36" spans="2:13">
      <c r="B36" s="23">
        <v>0</v>
      </c>
      <c r="C36" s="25">
        <v>8</v>
      </c>
      <c r="D36" s="23">
        <v>0</v>
      </c>
      <c r="E36" s="25">
        <v>8</v>
      </c>
      <c r="F36" s="23">
        <v>0</v>
      </c>
      <c r="G36" s="25">
        <v>8</v>
      </c>
      <c r="H36" s="23">
        <v>0</v>
      </c>
      <c r="I36" s="25">
        <v>8</v>
      </c>
      <c r="J36" s="25">
        <v>8</v>
      </c>
      <c r="K36" s="23">
        <v>0</v>
      </c>
      <c r="L36" s="25">
        <v>8</v>
      </c>
      <c r="M36" s="55"/>
    </row>
    <row r="37" spans="2:13">
      <c r="B37" s="23">
        <v>1</v>
      </c>
      <c r="C37" s="25">
        <v>3</v>
      </c>
      <c r="D37" s="23">
        <v>1</v>
      </c>
      <c r="E37" s="25">
        <v>3</v>
      </c>
      <c r="F37" s="23">
        <v>1</v>
      </c>
      <c r="G37" s="25">
        <v>3</v>
      </c>
      <c r="H37" s="23">
        <v>1</v>
      </c>
      <c r="I37" s="25">
        <v>3</v>
      </c>
      <c r="J37" s="25">
        <v>3</v>
      </c>
      <c r="K37" s="23">
        <v>1</v>
      </c>
      <c r="L37" s="25">
        <v>3</v>
      </c>
      <c r="M37" s="55"/>
    </row>
  </sheetData>
  <mergeCells count="1">
    <mergeCell ref="F3:G3"/>
  </mergeCells>
  <phoneticPr fontId="1" type="noConversion"/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86"/>
  <sheetViews>
    <sheetView showGridLines="0" workbookViewId="0">
      <selection activeCell="J6" sqref="J6"/>
    </sheetView>
  </sheetViews>
  <sheetFormatPr defaultRowHeight="12.75"/>
  <cols>
    <col min="2" max="2" width="46.85546875" customWidth="1"/>
    <col min="3" max="3" width="14.28515625" style="43" customWidth="1"/>
    <col min="4" max="4" width="9.140625" style="43"/>
    <col min="5" max="5" width="13.42578125" customWidth="1"/>
    <col min="8" max="8" width="4.42578125" customWidth="1"/>
    <col min="9" max="9" width="19" bestFit="1" customWidth="1"/>
    <col min="10" max="10" width="12.42578125" bestFit="1" customWidth="1"/>
  </cols>
  <sheetData>
    <row r="2" spans="2:10" ht="15.75">
      <c r="B2" s="10" t="s">
        <v>41</v>
      </c>
      <c r="C2" s="42" t="s">
        <v>57</v>
      </c>
      <c r="G2" s="10" t="s">
        <v>46</v>
      </c>
    </row>
    <row r="3" spans="2:10">
      <c r="B3" t="s">
        <v>43</v>
      </c>
      <c r="C3" s="44">
        <v>10</v>
      </c>
      <c r="E3" s="50"/>
      <c r="G3" t="s">
        <v>68</v>
      </c>
    </row>
    <row r="4" spans="2:10">
      <c r="B4" t="s">
        <v>42</v>
      </c>
      <c r="C4" s="44">
        <v>10</v>
      </c>
      <c r="E4" s="38"/>
    </row>
    <row r="5" spans="2:10">
      <c r="B5" t="s">
        <v>44</v>
      </c>
      <c r="C5" s="44">
        <v>10</v>
      </c>
      <c r="E5" s="38">
        <f>+SIN(RADIANS(C5))</f>
        <v>0.17364817766693033</v>
      </c>
      <c r="G5" s="58" t="s">
        <v>69</v>
      </c>
      <c r="I5" s="15"/>
      <c r="J5" s="19" t="s">
        <v>69</v>
      </c>
    </row>
    <row r="6" spans="2:10">
      <c r="B6" t="s">
        <v>45</v>
      </c>
      <c r="C6" s="44"/>
      <c r="E6" s="39">
        <f ca="1">RAND()</f>
        <v>0.72094827349339408</v>
      </c>
      <c r="G6" s="67">
        <v>9.8769999999999997E-2</v>
      </c>
      <c r="I6" s="60" t="s">
        <v>3</v>
      </c>
      <c r="J6" s="63"/>
    </row>
    <row r="7" spans="2:10">
      <c r="G7" s="67">
        <v>0.10213999999999999</v>
      </c>
      <c r="I7" s="61" t="s">
        <v>4</v>
      </c>
      <c r="J7" s="64"/>
    </row>
    <row r="8" spans="2:10" ht="15.75">
      <c r="B8" s="10" t="s">
        <v>47</v>
      </c>
      <c r="G8" s="67">
        <v>0.10675999999999999</v>
      </c>
      <c r="I8" s="61" t="s">
        <v>5</v>
      </c>
      <c r="J8" s="59">
        <f>COUNTIF(PANx,"&gt;0")</f>
        <v>181</v>
      </c>
    </row>
    <row r="9" spans="2:10">
      <c r="C9" s="42" t="s">
        <v>56</v>
      </c>
      <c r="G9" s="67">
        <v>0.10677</v>
      </c>
      <c r="I9" s="61" t="s">
        <v>70</v>
      </c>
      <c r="J9" s="64"/>
    </row>
    <row r="10" spans="2:10">
      <c r="B10" t="s">
        <v>50</v>
      </c>
      <c r="C10" s="45" t="s">
        <v>48</v>
      </c>
      <c r="D10" s="45" t="s">
        <v>49</v>
      </c>
      <c r="E10" s="50"/>
      <c r="G10" s="67">
        <v>0.10757</v>
      </c>
      <c r="I10" s="61" t="s">
        <v>6</v>
      </c>
      <c r="J10" s="65"/>
    </row>
    <row r="11" spans="2:10">
      <c r="B11" t="s">
        <v>51</v>
      </c>
      <c r="C11" s="45" t="s">
        <v>52</v>
      </c>
      <c r="E11" s="54"/>
      <c r="G11" s="67">
        <v>0.10903</v>
      </c>
      <c r="I11" s="62" t="s">
        <v>7</v>
      </c>
      <c r="J11" s="66"/>
    </row>
    <row r="12" spans="2:10">
      <c r="G12" s="67">
        <v>0.10914</v>
      </c>
    </row>
    <row r="13" spans="2:10" ht="15.75">
      <c r="B13" s="10" t="s">
        <v>53</v>
      </c>
      <c r="G13" s="67">
        <v>0.10957</v>
      </c>
    </row>
    <row r="14" spans="2:10">
      <c r="G14" s="67">
        <v>0.10972999999999999</v>
      </c>
    </row>
    <row r="15" spans="2:10">
      <c r="B15" t="s">
        <v>54</v>
      </c>
      <c r="G15" s="67">
        <v>0.11019</v>
      </c>
    </row>
    <row r="16" spans="2:10">
      <c r="B16" s="41" t="s">
        <v>71</v>
      </c>
      <c r="C16" s="42" t="s">
        <v>55</v>
      </c>
      <c r="D16" s="45">
        <v>9</v>
      </c>
      <c r="E16" s="56"/>
      <c r="G16" s="67">
        <v>0.11031000000000001</v>
      </c>
    </row>
    <row r="17" spans="2:7">
      <c r="B17" t="s">
        <v>72</v>
      </c>
      <c r="G17" s="67">
        <v>0.11036</v>
      </c>
    </row>
    <row r="18" spans="2:7">
      <c r="G18" s="67">
        <v>0.11039</v>
      </c>
    </row>
    <row r="19" spans="2:7" ht="15.75">
      <c r="B19" s="10" t="s">
        <v>58</v>
      </c>
      <c r="G19" s="67">
        <v>0.11049</v>
      </c>
    </row>
    <row r="20" spans="2:7" ht="15.75">
      <c r="B20" s="10"/>
      <c r="G20" s="67">
        <v>0.11146</v>
      </c>
    </row>
    <row r="21" spans="2:7">
      <c r="B21" t="s">
        <v>60</v>
      </c>
      <c r="C21" s="43" t="s">
        <v>59</v>
      </c>
      <c r="G21" s="67">
        <v>0.11176</v>
      </c>
    </row>
    <row r="22" spans="2:7">
      <c r="B22" t="s">
        <v>61</v>
      </c>
      <c r="C22" s="46">
        <v>37355</v>
      </c>
      <c r="E22" s="50"/>
      <c r="G22" s="67">
        <v>0.1118</v>
      </c>
    </row>
    <row r="23" spans="2:7">
      <c r="B23" t="s">
        <v>62</v>
      </c>
      <c r="C23" s="46"/>
      <c r="E23" s="57"/>
      <c r="G23" s="67">
        <v>0.11204</v>
      </c>
    </row>
    <row r="24" spans="2:7">
      <c r="B24" t="s">
        <v>63</v>
      </c>
      <c r="C24" s="47">
        <v>0.70018518518518524</v>
      </c>
      <c r="E24" s="54"/>
      <c r="G24" s="67">
        <v>0.11209</v>
      </c>
    </row>
    <row r="25" spans="2:7">
      <c r="B25" t="s">
        <v>64</v>
      </c>
      <c r="C25" s="46"/>
      <c r="G25" s="67">
        <v>0.11275</v>
      </c>
    </row>
    <row r="26" spans="2:7">
      <c r="C26" s="46"/>
      <c r="G26" s="67">
        <v>0.11280999999999999</v>
      </c>
    </row>
    <row r="27" spans="2:7">
      <c r="C27" s="46"/>
      <c r="G27" s="67">
        <v>0.11319</v>
      </c>
    </row>
    <row r="28" spans="2:7">
      <c r="C28" s="46"/>
      <c r="G28" s="67">
        <v>0.11357</v>
      </c>
    </row>
    <row r="29" spans="2:7">
      <c r="G29" s="67">
        <v>0.11416999999999999</v>
      </c>
    </row>
    <row r="30" spans="2:7">
      <c r="G30" s="67">
        <v>0.11437</v>
      </c>
    </row>
    <row r="31" spans="2:7">
      <c r="G31" s="67">
        <v>0.11448</v>
      </c>
    </row>
    <row r="32" spans="2:7">
      <c r="G32" s="67">
        <v>0.11479</v>
      </c>
    </row>
    <row r="33" spans="7:7">
      <c r="G33" s="67">
        <v>0.11481</v>
      </c>
    </row>
    <row r="34" spans="7:7">
      <c r="G34" s="67">
        <v>0.11491999999999999</v>
      </c>
    </row>
    <row r="35" spans="7:7">
      <c r="G35" s="67">
        <v>0.11511</v>
      </c>
    </row>
    <row r="36" spans="7:7">
      <c r="G36" s="67">
        <v>0.11529</v>
      </c>
    </row>
    <row r="37" spans="7:7">
      <c r="G37" s="67">
        <v>0.11547</v>
      </c>
    </row>
    <row r="38" spans="7:7">
      <c r="G38" s="67">
        <v>0.11557000000000001</v>
      </c>
    </row>
    <row r="39" spans="7:7">
      <c r="G39" s="67">
        <v>0.11572</v>
      </c>
    </row>
    <row r="40" spans="7:7">
      <c r="G40" s="67">
        <v>0.11589000000000001</v>
      </c>
    </row>
    <row r="41" spans="7:7">
      <c r="G41" s="67">
        <v>0.11608</v>
      </c>
    </row>
    <row r="42" spans="7:7">
      <c r="G42" s="67">
        <v>0.11624</v>
      </c>
    </row>
    <row r="43" spans="7:7">
      <c r="G43" s="67">
        <v>0.11627</v>
      </c>
    </row>
    <row r="44" spans="7:7">
      <c r="G44" s="67">
        <v>0.11635</v>
      </c>
    </row>
    <row r="45" spans="7:7">
      <c r="G45" s="67">
        <v>0.11636000000000001</v>
      </c>
    </row>
    <row r="46" spans="7:7">
      <c r="G46" s="67">
        <v>0.1164</v>
      </c>
    </row>
    <row r="47" spans="7:7">
      <c r="G47" s="67">
        <v>0.11641</v>
      </c>
    </row>
    <row r="48" spans="7:7">
      <c r="G48" s="67">
        <v>0.11658</v>
      </c>
    </row>
    <row r="49" spans="7:7">
      <c r="G49" s="67">
        <v>0.11672</v>
      </c>
    </row>
    <row r="50" spans="7:7">
      <c r="G50" s="67">
        <v>0.11674</v>
      </c>
    </row>
    <row r="51" spans="7:7">
      <c r="G51" s="67">
        <v>0.11685</v>
      </c>
    </row>
    <row r="52" spans="7:7">
      <c r="G52" s="67">
        <v>0.11688</v>
      </c>
    </row>
    <row r="53" spans="7:7">
      <c r="G53" s="67">
        <v>0.11688</v>
      </c>
    </row>
    <row r="54" spans="7:7">
      <c r="G54" s="67">
        <v>0.11692</v>
      </c>
    </row>
    <row r="55" spans="7:7">
      <c r="G55" s="67">
        <v>0.11692</v>
      </c>
    </row>
    <row r="56" spans="7:7">
      <c r="G56" s="67">
        <v>0.11698</v>
      </c>
    </row>
    <row r="57" spans="7:7">
      <c r="G57" s="67">
        <v>0.11699</v>
      </c>
    </row>
    <row r="58" spans="7:7">
      <c r="G58" s="67">
        <v>0.11700000000000001</v>
      </c>
    </row>
    <row r="59" spans="7:7">
      <c r="G59" s="67">
        <v>0.11701</v>
      </c>
    </row>
    <row r="60" spans="7:7">
      <c r="G60" s="67">
        <v>0.11709</v>
      </c>
    </row>
    <row r="61" spans="7:7">
      <c r="G61" s="67">
        <v>0.11712</v>
      </c>
    </row>
    <row r="62" spans="7:7">
      <c r="G62" s="67">
        <v>0.1172</v>
      </c>
    </row>
    <row r="63" spans="7:7">
      <c r="G63" s="67">
        <v>0.11720999999999999</v>
      </c>
    </row>
    <row r="64" spans="7:7">
      <c r="G64" s="67">
        <v>0.11720999999999999</v>
      </c>
    </row>
    <row r="65" spans="7:7">
      <c r="G65" s="67">
        <v>0.1174</v>
      </c>
    </row>
    <row r="66" spans="7:7">
      <c r="G66" s="67">
        <v>0.11741</v>
      </c>
    </row>
    <row r="67" spans="7:7">
      <c r="G67" s="67">
        <v>0.11747</v>
      </c>
    </row>
    <row r="68" spans="7:7">
      <c r="G68" s="67">
        <v>0.11751</v>
      </c>
    </row>
    <row r="69" spans="7:7">
      <c r="G69" s="67">
        <v>0.11752</v>
      </c>
    </row>
    <row r="70" spans="7:7">
      <c r="G70" s="67">
        <v>0.11767</v>
      </c>
    </row>
    <row r="71" spans="7:7">
      <c r="G71" s="67">
        <v>0.11769</v>
      </c>
    </row>
    <row r="72" spans="7:7">
      <c r="G72" s="67">
        <v>0.1177</v>
      </c>
    </row>
    <row r="73" spans="7:7">
      <c r="G73" s="67">
        <v>0.11778</v>
      </c>
    </row>
    <row r="74" spans="7:7">
      <c r="G74" s="67">
        <v>0.11778</v>
      </c>
    </row>
    <row r="75" spans="7:7">
      <c r="G75" s="67">
        <v>0.11783</v>
      </c>
    </row>
    <row r="76" spans="7:7">
      <c r="G76" s="67">
        <v>0.11787</v>
      </c>
    </row>
    <row r="77" spans="7:7">
      <c r="G77" s="67">
        <v>0.11794</v>
      </c>
    </row>
    <row r="78" spans="7:7">
      <c r="G78" s="67">
        <v>0.1181</v>
      </c>
    </row>
    <row r="79" spans="7:7">
      <c r="G79" s="67">
        <v>0.11815000000000001</v>
      </c>
    </row>
    <row r="80" spans="7:7">
      <c r="G80" s="67">
        <v>0.11821</v>
      </c>
    </row>
    <row r="81" spans="7:7">
      <c r="G81" s="67">
        <v>0.11831</v>
      </c>
    </row>
    <row r="82" spans="7:7">
      <c r="G82" s="67">
        <v>0.11835</v>
      </c>
    </row>
    <row r="83" spans="7:7">
      <c r="G83" s="67">
        <v>0.11846</v>
      </c>
    </row>
    <row r="84" spans="7:7">
      <c r="G84" s="67">
        <v>0.11847000000000001</v>
      </c>
    </row>
    <row r="85" spans="7:7">
      <c r="G85" s="67">
        <v>0.11855</v>
      </c>
    </row>
    <row r="86" spans="7:7">
      <c r="G86" s="67">
        <v>0.11856999999999999</v>
      </c>
    </row>
    <row r="87" spans="7:7">
      <c r="G87" s="67">
        <v>0.1187</v>
      </c>
    </row>
    <row r="88" spans="7:7">
      <c r="G88" s="67">
        <v>0.11876</v>
      </c>
    </row>
    <row r="89" spans="7:7">
      <c r="G89" s="67">
        <v>0.11881</v>
      </c>
    </row>
    <row r="90" spans="7:7">
      <c r="G90" s="67">
        <v>0.11891</v>
      </c>
    </row>
    <row r="91" spans="7:7">
      <c r="G91" s="67">
        <v>0.11891</v>
      </c>
    </row>
    <row r="92" spans="7:7">
      <c r="G92" s="67">
        <v>0.11902</v>
      </c>
    </row>
    <row r="93" spans="7:7">
      <c r="G93" s="67">
        <v>0.11905</v>
      </c>
    </row>
    <row r="94" spans="7:7">
      <c r="G94" s="67">
        <v>0.11906</v>
      </c>
    </row>
    <row r="95" spans="7:7">
      <c r="G95" s="67">
        <v>0.11907</v>
      </c>
    </row>
    <row r="96" spans="7:7">
      <c r="G96" s="67">
        <v>0.11909</v>
      </c>
    </row>
    <row r="97" spans="7:7">
      <c r="G97" s="67">
        <v>0.11910999999999999</v>
      </c>
    </row>
    <row r="98" spans="7:7">
      <c r="G98" s="67">
        <v>0.11912</v>
      </c>
    </row>
    <row r="99" spans="7:7">
      <c r="G99" s="67">
        <v>0.11942</v>
      </c>
    </row>
    <row r="100" spans="7:7">
      <c r="G100" s="67">
        <v>0.1195</v>
      </c>
    </row>
    <row r="101" spans="7:7">
      <c r="G101" s="67">
        <v>0.11962</v>
      </c>
    </row>
    <row r="102" spans="7:7">
      <c r="G102" s="67">
        <v>0.11988</v>
      </c>
    </row>
    <row r="103" spans="7:7">
      <c r="G103" s="67">
        <v>0.11995</v>
      </c>
    </row>
    <row r="104" spans="7:7">
      <c r="G104" s="67">
        <v>0.11996</v>
      </c>
    </row>
    <row r="105" spans="7:7">
      <c r="G105" s="67">
        <v>0.11998</v>
      </c>
    </row>
    <row r="106" spans="7:7">
      <c r="G106" s="67">
        <v>0.12</v>
      </c>
    </row>
    <row r="107" spans="7:7">
      <c r="G107" s="67">
        <v>0.12003</v>
      </c>
    </row>
    <row r="108" spans="7:7">
      <c r="G108" s="67">
        <v>0.12005</v>
      </c>
    </row>
    <row r="109" spans="7:7">
      <c r="G109" s="67">
        <v>0.12021</v>
      </c>
    </row>
    <row r="110" spans="7:7">
      <c r="G110" s="67">
        <v>0.12032</v>
      </c>
    </row>
    <row r="111" spans="7:7">
      <c r="G111" s="67">
        <v>0.12058000000000001</v>
      </c>
    </row>
    <row r="112" spans="7:7">
      <c r="G112" s="67">
        <v>0.12063</v>
      </c>
    </row>
    <row r="113" spans="7:7">
      <c r="G113" s="67">
        <v>0.12064999999999999</v>
      </c>
    </row>
    <row r="114" spans="7:7">
      <c r="G114" s="67">
        <v>0.12071999999999999</v>
      </c>
    </row>
    <row r="115" spans="7:7">
      <c r="G115" s="67">
        <v>0.12075</v>
      </c>
    </row>
    <row r="116" spans="7:7">
      <c r="G116" s="67">
        <v>0.12078999999999999</v>
      </c>
    </row>
    <row r="117" spans="7:7">
      <c r="G117" s="67">
        <v>0.121</v>
      </c>
    </row>
    <row r="118" spans="7:7">
      <c r="G118" s="67">
        <v>0.121</v>
      </c>
    </row>
    <row r="119" spans="7:7">
      <c r="G119" s="67">
        <v>0.12106</v>
      </c>
    </row>
    <row r="120" spans="7:7">
      <c r="G120" s="67">
        <v>0.12114999999999999</v>
      </c>
    </row>
    <row r="121" spans="7:7">
      <c r="G121" s="67">
        <v>0.12114999999999999</v>
      </c>
    </row>
    <row r="122" spans="7:7">
      <c r="G122" s="67">
        <v>0.12116</v>
      </c>
    </row>
    <row r="123" spans="7:7">
      <c r="G123" s="67">
        <v>0.12125</v>
      </c>
    </row>
    <row r="124" spans="7:7">
      <c r="G124" s="67">
        <v>0.12129</v>
      </c>
    </row>
    <row r="125" spans="7:7">
      <c r="G125" s="67">
        <v>0.12134</v>
      </c>
    </row>
    <row r="126" spans="7:7">
      <c r="G126" s="67">
        <v>0.12141</v>
      </c>
    </row>
    <row r="127" spans="7:7">
      <c r="G127" s="67">
        <v>0.1216</v>
      </c>
    </row>
    <row r="128" spans="7:7">
      <c r="G128" s="67">
        <v>0.12164</v>
      </c>
    </row>
    <row r="129" spans="7:7">
      <c r="G129" s="67">
        <v>0.12164</v>
      </c>
    </row>
    <row r="130" spans="7:7">
      <c r="G130" s="67">
        <v>0.12164999999999999</v>
      </c>
    </row>
    <row r="131" spans="7:7">
      <c r="G131" s="67">
        <v>0.12166</v>
      </c>
    </row>
    <row r="132" spans="7:7">
      <c r="G132" s="67">
        <v>0.1217</v>
      </c>
    </row>
    <row r="133" spans="7:7">
      <c r="G133" s="67">
        <v>0.12184</v>
      </c>
    </row>
    <row r="134" spans="7:7">
      <c r="G134" s="67">
        <v>0.12197</v>
      </c>
    </row>
    <row r="135" spans="7:7">
      <c r="G135" s="67">
        <v>0.122</v>
      </c>
    </row>
    <row r="136" spans="7:7">
      <c r="G136" s="67">
        <v>0.12203</v>
      </c>
    </row>
    <row r="137" spans="7:7">
      <c r="G137" s="67">
        <v>0.12212000000000001</v>
      </c>
    </row>
    <row r="138" spans="7:7">
      <c r="G138" s="67">
        <v>0.12221</v>
      </c>
    </row>
    <row r="139" spans="7:7">
      <c r="G139" s="67">
        <v>0.12225999999999999</v>
      </c>
    </row>
    <row r="140" spans="7:7">
      <c r="G140" s="67">
        <v>0.12232</v>
      </c>
    </row>
    <row r="141" spans="7:7">
      <c r="G141" s="67">
        <v>0.12235</v>
      </c>
    </row>
    <row r="142" spans="7:7">
      <c r="G142" s="67">
        <v>0.12243</v>
      </c>
    </row>
    <row r="143" spans="7:7">
      <c r="G143" s="67">
        <v>0.12249</v>
      </c>
    </row>
    <row r="144" spans="7:7">
      <c r="G144" s="67">
        <v>0.12259</v>
      </c>
    </row>
    <row r="145" spans="7:7">
      <c r="G145" s="67">
        <v>0.12268</v>
      </c>
    </row>
    <row r="146" spans="7:7">
      <c r="G146" s="67">
        <v>0.12285</v>
      </c>
    </row>
    <row r="147" spans="7:7">
      <c r="G147" s="67">
        <v>0.12321</v>
      </c>
    </row>
    <row r="148" spans="7:7">
      <c r="G148" s="67">
        <v>0.12329</v>
      </c>
    </row>
    <row r="149" spans="7:7">
      <c r="G149" s="67">
        <v>0.12347</v>
      </c>
    </row>
    <row r="150" spans="7:7">
      <c r="G150" s="67">
        <v>0.12357</v>
      </c>
    </row>
    <row r="151" spans="7:7">
      <c r="G151" s="67">
        <v>0.12361999999999999</v>
      </c>
    </row>
    <row r="152" spans="7:7">
      <c r="G152" s="67">
        <v>0.12363</v>
      </c>
    </row>
    <row r="153" spans="7:7">
      <c r="G153" s="67">
        <v>0.12368999999999999</v>
      </c>
    </row>
    <row r="154" spans="7:7">
      <c r="G154" s="67">
        <v>0.12384000000000001</v>
      </c>
    </row>
    <row r="155" spans="7:7">
      <c r="G155" s="67">
        <v>0.12404999999999999</v>
      </c>
    </row>
    <row r="156" spans="7:7">
      <c r="G156" s="67">
        <v>0.12404999999999999</v>
      </c>
    </row>
    <row r="157" spans="7:7">
      <c r="G157" s="67">
        <v>0.12411</v>
      </c>
    </row>
    <row r="158" spans="7:7">
      <c r="G158" s="67">
        <v>0.12431</v>
      </c>
    </row>
    <row r="159" spans="7:7">
      <c r="G159" s="67">
        <v>0.12467</v>
      </c>
    </row>
    <row r="160" spans="7:7">
      <c r="G160" s="67">
        <v>0.12470000000000001</v>
      </c>
    </row>
    <row r="161" spans="7:7">
      <c r="G161" s="67">
        <v>0.12493</v>
      </c>
    </row>
    <row r="162" spans="7:7">
      <c r="G162" s="67">
        <v>0.12523999999999999</v>
      </c>
    </row>
    <row r="163" spans="7:7">
      <c r="G163" s="67">
        <v>0.1255</v>
      </c>
    </row>
    <row r="164" spans="7:7">
      <c r="G164" s="67">
        <v>0.12554000000000001</v>
      </c>
    </row>
    <row r="165" spans="7:7">
      <c r="G165" s="67">
        <v>0.12587999999999999</v>
      </c>
    </row>
    <row r="166" spans="7:7">
      <c r="G166" s="67">
        <v>0.12594</v>
      </c>
    </row>
    <row r="167" spans="7:7">
      <c r="G167" s="67">
        <v>0.12647</v>
      </c>
    </row>
    <row r="168" spans="7:7">
      <c r="G168" s="67">
        <v>0.12656000000000001</v>
      </c>
    </row>
    <row r="169" spans="7:7">
      <c r="G169" s="67">
        <v>0.12659999999999999</v>
      </c>
    </row>
    <row r="170" spans="7:7">
      <c r="G170" s="67">
        <v>0.12687999999999999</v>
      </c>
    </row>
    <row r="171" spans="7:7">
      <c r="G171" s="67">
        <v>0.12698000000000001</v>
      </c>
    </row>
    <row r="172" spans="7:7">
      <c r="G172" s="67">
        <v>0.12701000000000001</v>
      </c>
    </row>
    <row r="173" spans="7:7">
      <c r="G173" s="67">
        <v>0.12717000000000001</v>
      </c>
    </row>
    <row r="174" spans="7:7">
      <c r="G174" s="67">
        <v>0.12737000000000001</v>
      </c>
    </row>
    <row r="175" spans="7:7">
      <c r="G175" s="67">
        <v>0.12742000000000001</v>
      </c>
    </row>
    <row r="176" spans="7:7">
      <c r="G176" s="67">
        <v>0.12791</v>
      </c>
    </row>
    <row r="177" spans="7:7">
      <c r="G177" s="67">
        <v>0.128</v>
      </c>
    </row>
    <row r="178" spans="7:7">
      <c r="G178" s="67">
        <v>0.12831999999999999</v>
      </c>
    </row>
    <row r="179" spans="7:7">
      <c r="G179" s="67">
        <v>0.12851000000000001</v>
      </c>
    </row>
    <row r="180" spans="7:7">
      <c r="G180" s="67">
        <v>0.12909000000000001</v>
      </c>
    </row>
    <row r="181" spans="7:7">
      <c r="G181" s="67">
        <v>0.12909000000000001</v>
      </c>
    </row>
    <row r="182" spans="7:7">
      <c r="G182" s="67">
        <v>0.12984000000000001</v>
      </c>
    </row>
    <row r="183" spans="7:7">
      <c r="G183" s="67">
        <v>0.13023000000000001</v>
      </c>
    </row>
    <row r="184" spans="7:7">
      <c r="G184" s="67">
        <v>0.13053999999999999</v>
      </c>
    </row>
    <row r="185" spans="7:7">
      <c r="G185" s="67">
        <v>0.13095999999999999</v>
      </c>
    </row>
    <row r="186" spans="7:7">
      <c r="G186" s="68">
        <v>0.13333999999999999</v>
      </c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7"/>
  <sheetViews>
    <sheetView workbookViewId="0">
      <selection activeCell="K13" sqref="K13"/>
    </sheetView>
  </sheetViews>
  <sheetFormatPr defaultRowHeight="12.75"/>
  <sheetData>
    <row r="2" spans="1:16" ht="15.75">
      <c r="A2" s="10" t="s">
        <v>350</v>
      </c>
      <c r="I2" s="10" t="s">
        <v>351</v>
      </c>
      <c r="J2" s="91"/>
      <c r="K2" s="91"/>
      <c r="L2" s="91"/>
      <c r="M2" s="91"/>
      <c r="N2" s="91"/>
      <c r="O2" s="91"/>
    </row>
    <row r="4" spans="1:16">
      <c r="A4" s="91" t="s">
        <v>352</v>
      </c>
      <c r="I4" s="91" t="s">
        <v>352</v>
      </c>
    </row>
    <row r="6" spans="1:16">
      <c r="A6" s="92">
        <v>10</v>
      </c>
      <c r="B6" s="93">
        <v>2</v>
      </c>
      <c r="C6">
        <f>+A6*B6</f>
        <v>20</v>
      </c>
      <c r="I6" s="1"/>
      <c r="J6" s="2" t="s">
        <v>353</v>
      </c>
      <c r="K6" s="94">
        <v>1</v>
      </c>
      <c r="L6" s="94">
        <v>5</v>
      </c>
      <c r="M6" s="94">
        <v>5</v>
      </c>
      <c r="N6" s="94">
        <v>7</v>
      </c>
      <c r="O6" s="94">
        <v>4</v>
      </c>
      <c r="P6" s="93">
        <v>6</v>
      </c>
    </row>
    <row r="7" spans="1:16">
      <c r="A7" s="95">
        <v>12</v>
      </c>
      <c r="B7" s="96">
        <v>3</v>
      </c>
      <c r="C7">
        <f t="shared" ref="C7:C12" si="0">+A7*B7</f>
        <v>36</v>
      </c>
      <c r="I7" s="4" t="s">
        <v>353</v>
      </c>
      <c r="J7" s="5" t="s">
        <v>354</v>
      </c>
      <c r="K7" s="97">
        <v>3</v>
      </c>
      <c r="L7" s="97">
        <v>5</v>
      </c>
      <c r="M7" s="97">
        <v>8</v>
      </c>
      <c r="N7" s="97">
        <v>7</v>
      </c>
      <c r="O7" s="97">
        <v>9</v>
      </c>
      <c r="P7" s="96">
        <v>6</v>
      </c>
    </row>
    <row r="8" spans="1:16">
      <c r="A8" s="95">
        <v>5</v>
      </c>
      <c r="B8" s="96">
        <v>4</v>
      </c>
      <c r="C8">
        <f t="shared" si="0"/>
        <v>20</v>
      </c>
      <c r="I8" s="95">
        <v>1</v>
      </c>
      <c r="J8" s="97">
        <v>3</v>
      </c>
      <c r="K8" s="1">
        <f t="shared" ref="K8:P13" si="1">+SQRT(($I8-K$6)^2+($J8-K$7)^2)</f>
        <v>0</v>
      </c>
      <c r="L8" s="2">
        <f t="shared" si="1"/>
        <v>4.4721359549995796</v>
      </c>
      <c r="M8" s="2">
        <f t="shared" si="1"/>
        <v>6.4031242374328485</v>
      </c>
      <c r="N8" s="2">
        <f t="shared" si="1"/>
        <v>7.2111025509279782</v>
      </c>
      <c r="O8" s="2">
        <f t="shared" si="1"/>
        <v>6.7082039324993694</v>
      </c>
      <c r="P8" s="3">
        <f t="shared" si="1"/>
        <v>5.8309518948453007</v>
      </c>
    </row>
    <row r="9" spans="1:16">
      <c r="A9" s="95">
        <v>8</v>
      </c>
      <c r="B9" s="96">
        <v>5</v>
      </c>
      <c r="C9">
        <f t="shared" si="0"/>
        <v>40</v>
      </c>
      <c r="I9" s="95">
        <v>5</v>
      </c>
      <c r="J9" s="97">
        <v>5</v>
      </c>
      <c r="K9" s="4">
        <f t="shared" si="1"/>
        <v>4.4721359549995796</v>
      </c>
      <c r="L9" s="5">
        <f t="shared" si="1"/>
        <v>0</v>
      </c>
      <c r="M9" s="5">
        <f t="shared" si="1"/>
        <v>3</v>
      </c>
      <c r="N9" s="5">
        <f t="shared" si="1"/>
        <v>2.8284271247461903</v>
      </c>
      <c r="O9" s="5">
        <f t="shared" si="1"/>
        <v>4.1231056256176606</v>
      </c>
      <c r="P9" s="6">
        <f t="shared" si="1"/>
        <v>1.4142135623730951</v>
      </c>
    </row>
    <row r="10" spans="1:16">
      <c r="A10" s="95">
        <v>4</v>
      </c>
      <c r="B10" s="96">
        <v>8</v>
      </c>
      <c r="C10">
        <f t="shared" si="0"/>
        <v>32</v>
      </c>
      <c r="I10" s="95">
        <v>5</v>
      </c>
      <c r="J10" s="97">
        <v>8</v>
      </c>
      <c r="K10" s="4">
        <f t="shared" si="1"/>
        <v>6.4031242374328485</v>
      </c>
      <c r="L10" s="5">
        <f t="shared" si="1"/>
        <v>3</v>
      </c>
      <c r="M10" s="5">
        <f t="shared" si="1"/>
        <v>0</v>
      </c>
      <c r="N10" s="5">
        <f t="shared" si="1"/>
        <v>2.2360679774997898</v>
      </c>
      <c r="O10" s="5">
        <f t="shared" si="1"/>
        <v>1.4142135623730951</v>
      </c>
      <c r="P10" s="6">
        <f t="shared" si="1"/>
        <v>2.2360679774997898</v>
      </c>
    </row>
    <row r="11" spans="1:16">
      <c r="A11" s="95">
        <v>7</v>
      </c>
      <c r="B11" s="96">
        <v>9</v>
      </c>
      <c r="C11">
        <f t="shared" si="0"/>
        <v>63</v>
      </c>
      <c r="I11" s="95">
        <v>7</v>
      </c>
      <c r="J11" s="97">
        <v>7</v>
      </c>
      <c r="K11" s="4">
        <f t="shared" si="1"/>
        <v>7.2111025509279782</v>
      </c>
      <c r="L11" s="5">
        <f t="shared" si="1"/>
        <v>2.8284271247461903</v>
      </c>
      <c r="M11" s="5">
        <f t="shared" si="1"/>
        <v>2.2360679774997898</v>
      </c>
      <c r="N11" s="5">
        <f t="shared" si="1"/>
        <v>0</v>
      </c>
      <c r="O11" s="5">
        <f t="shared" si="1"/>
        <v>3.6055512754639891</v>
      </c>
      <c r="P11" s="6">
        <f t="shared" si="1"/>
        <v>1.4142135623730951</v>
      </c>
    </row>
    <row r="12" spans="1:16">
      <c r="A12" s="98">
        <v>9</v>
      </c>
      <c r="B12" s="99">
        <v>11</v>
      </c>
      <c r="C12">
        <f t="shared" si="0"/>
        <v>99</v>
      </c>
      <c r="I12" s="95">
        <v>4</v>
      </c>
      <c r="J12" s="97">
        <v>9</v>
      </c>
      <c r="K12" s="4">
        <f t="shared" si="1"/>
        <v>6.7082039324993694</v>
      </c>
      <c r="L12" s="5">
        <f t="shared" si="1"/>
        <v>4.1231056256176606</v>
      </c>
      <c r="M12" s="5">
        <f t="shared" si="1"/>
        <v>1.4142135623730951</v>
      </c>
      <c r="N12" s="5">
        <f t="shared" si="1"/>
        <v>3.6055512754639891</v>
      </c>
      <c r="O12" s="5">
        <f t="shared" si="1"/>
        <v>0</v>
      </c>
      <c r="P12" s="6">
        <f t="shared" si="1"/>
        <v>3.6055512754639891</v>
      </c>
    </row>
    <row r="13" spans="1:16">
      <c r="A13" t="s">
        <v>355</v>
      </c>
      <c r="C13" s="100">
        <f>SUM(C6:C12)</f>
        <v>310</v>
      </c>
      <c r="I13" s="98">
        <v>6</v>
      </c>
      <c r="J13" s="101">
        <v>6</v>
      </c>
      <c r="K13" s="7">
        <f t="shared" si="1"/>
        <v>5.8309518948453007</v>
      </c>
      <c r="L13" s="8">
        <f t="shared" si="1"/>
        <v>1.4142135623730951</v>
      </c>
      <c r="M13" s="8">
        <f t="shared" si="1"/>
        <v>2.2360679774997898</v>
      </c>
      <c r="N13" s="8">
        <f t="shared" si="1"/>
        <v>1.4142135623730951</v>
      </c>
      <c r="O13" s="8">
        <f t="shared" si="1"/>
        <v>3.6055512754639891</v>
      </c>
      <c r="P13" s="9">
        <f t="shared" si="1"/>
        <v>0</v>
      </c>
    </row>
    <row r="15" spans="1:16">
      <c r="A15" s="91" t="s">
        <v>356</v>
      </c>
      <c r="I15" s="91" t="s">
        <v>356</v>
      </c>
    </row>
    <row r="17" spans="1:16">
      <c r="A17" s="92">
        <v>10</v>
      </c>
      <c r="B17" s="93">
        <v>2</v>
      </c>
      <c r="I17" s="1"/>
      <c r="J17" s="2" t="s">
        <v>353</v>
      </c>
      <c r="K17" s="94">
        <v>1</v>
      </c>
      <c r="L17" s="94">
        <v>5</v>
      </c>
      <c r="M17" s="94">
        <v>5</v>
      </c>
      <c r="N17" s="94">
        <v>7</v>
      </c>
      <c r="O17" s="94">
        <v>4</v>
      </c>
      <c r="P17" s="93">
        <v>6</v>
      </c>
    </row>
    <row r="18" spans="1:16">
      <c r="A18" s="95">
        <v>12</v>
      </c>
      <c r="B18" s="96">
        <v>3</v>
      </c>
      <c r="I18" s="4" t="s">
        <v>353</v>
      </c>
      <c r="J18" s="5" t="s">
        <v>354</v>
      </c>
      <c r="K18" s="97">
        <v>3</v>
      </c>
      <c r="L18" s="97">
        <v>5</v>
      </c>
      <c r="M18" s="97">
        <v>8</v>
      </c>
      <c r="N18" s="97">
        <v>7</v>
      </c>
      <c r="O18" s="97">
        <v>9</v>
      </c>
      <c r="P18" s="96">
        <v>6</v>
      </c>
    </row>
    <row r="19" spans="1:16">
      <c r="A19" s="95">
        <v>5</v>
      </c>
      <c r="B19" s="96">
        <v>4</v>
      </c>
      <c r="I19" s="95">
        <v>1</v>
      </c>
      <c r="J19" s="97">
        <v>3</v>
      </c>
      <c r="K19" s="1">
        <f t="array" ref="K19:P24">+SQRT(($I19:$I24-K$17:P$17)^2+($J19:$J24-K$18:P$18)^2)</f>
        <v>0</v>
      </c>
      <c r="L19" s="2">
        <v>4.4721359549995796</v>
      </c>
      <c r="M19" s="2">
        <v>6.4031242374328485</v>
      </c>
      <c r="N19" s="2">
        <v>7.2111025509279782</v>
      </c>
      <c r="O19" s="2">
        <v>6.7082039324993694</v>
      </c>
      <c r="P19" s="3">
        <v>5.8309518948453007</v>
      </c>
    </row>
    <row r="20" spans="1:16">
      <c r="A20" s="95">
        <v>8</v>
      </c>
      <c r="B20" s="96">
        <v>5</v>
      </c>
      <c r="I20" s="95">
        <v>5</v>
      </c>
      <c r="J20" s="97">
        <v>5</v>
      </c>
      <c r="K20" s="4">
        <v>4.4721359549995796</v>
      </c>
      <c r="L20" s="5">
        <v>0</v>
      </c>
      <c r="M20" s="5">
        <v>3</v>
      </c>
      <c r="N20" s="5">
        <v>2.8284271247461903</v>
      </c>
      <c r="O20" s="5">
        <v>4.1231056256176606</v>
      </c>
      <c r="P20" s="6">
        <v>1.4142135623730951</v>
      </c>
    </row>
    <row r="21" spans="1:16">
      <c r="A21" s="95">
        <v>4</v>
      </c>
      <c r="B21" s="96">
        <v>8</v>
      </c>
      <c r="I21" s="95">
        <v>5</v>
      </c>
      <c r="J21" s="97">
        <v>8</v>
      </c>
      <c r="K21" s="4">
        <v>6.4031242374328485</v>
      </c>
      <c r="L21" s="5">
        <v>3</v>
      </c>
      <c r="M21" s="5">
        <v>0</v>
      </c>
      <c r="N21" s="5">
        <v>2.2360679774997898</v>
      </c>
      <c r="O21" s="5">
        <v>1.4142135623730951</v>
      </c>
      <c r="P21" s="6">
        <v>2.2360679774997898</v>
      </c>
    </row>
    <row r="22" spans="1:16">
      <c r="A22" s="95">
        <v>7</v>
      </c>
      <c r="B22" s="96">
        <v>9</v>
      </c>
      <c r="I22" s="95">
        <v>7</v>
      </c>
      <c r="J22" s="97">
        <v>7</v>
      </c>
      <c r="K22" s="4">
        <v>7.2111025509279782</v>
      </c>
      <c r="L22" s="5">
        <v>2.8284271247461903</v>
      </c>
      <c r="M22" s="5">
        <v>2.2360679774997898</v>
      </c>
      <c r="N22" s="5">
        <v>0</v>
      </c>
      <c r="O22" s="5">
        <v>3.6055512754639891</v>
      </c>
      <c r="P22" s="6">
        <v>1.4142135623730951</v>
      </c>
    </row>
    <row r="23" spans="1:16">
      <c r="A23" s="98">
        <v>9</v>
      </c>
      <c r="B23" s="99">
        <v>11</v>
      </c>
      <c r="I23" s="95">
        <v>4</v>
      </c>
      <c r="J23" s="97">
        <v>9</v>
      </c>
      <c r="K23" s="4">
        <v>6.7082039324993694</v>
      </c>
      <c r="L23" s="5">
        <v>4.1231056256176606</v>
      </c>
      <c r="M23" s="5">
        <v>1.4142135623730951</v>
      </c>
      <c r="N23" s="5">
        <v>3.6055512754639891</v>
      </c>
      <c r="O23" s="5">
        <v>0</v>
      </c>
      <c r="P23" s="6">
        <v>3.6055512754639891</v>
      </c>
    </row>
    <row r="24" spans="1:16">
      <c r="A24" t="s">
        <v>355</v>
      </c>
      <c r="C24" s="100">
        <f t="array" ref="C24">+SUM(A17:A23*B17:B23)</f>
        <v>310</v>
      </c>
      <c r="I24" s="98">
        <v>6</v>
      </c>
      <c r="J24" s="101">
        <v>6</v>
      </c>
      <c r="K24" s="7">
        <v>5.8309518948453007</v>
      </c>
      <c r="L24" s="8">
        <v>1.4142135623730951</v>
      </c>
      <c r="M24" s="8">
        <v>2.2360679774997898</v>
      </c>
      <c r="N24" s="8">
        <v>1.4142135623730951</v>
      </c>
      <c r="O24" s="8">
        <v>3.6055512754639891</v>
      </c>
      <c r="P24" s="9">
        <v>0</v>
      </c>
    </row>
    <row r="26" spans="1:16" ht="15.75">
      <c r="A26" s="10" t="s">
        <v>357</v>
      </c>
      <c r="B26" s="10"/>
      <c r="C26" s="10"/>
      <c r="D26" s="10"/>
      <c r="E26" s="10"/>
    </row>
    <row r="27" spans="1:16">
      <c r="A27" t="s">
        <v>358</v>
      </c>
    </row>
    <row r="29" spans="1:16">
      <c r="B29" s="1">
        <v>2</v>
      </c>
      <c r="C29" s="3">
        <v>-3</v>
      </c>
      <c r="E29" s="1">
        <v>-2</v>
      </c>
      <c r="F29" s="2">
        <v>3</v>
      </c>
      <c r="G29" s="3">
        <v>-3</v>
      </c>
    </row>
    <row r="30" spans="1:16">
      <c r="B30" s="4">
        <v>-1</v>
      </c>
      <c r="C30" s="6">
        <v>0</v>
      </c>
      <c r="E30" s="7">
        <v>5</v>
      </c>
      <c r="F30" s="8">
        <v>1</v>
      </c>
      <c r="G30" s="9">
        <v>2</v>
      </c>
    </row>
    <row r="31" spans="1:16">
      <c r="B31" s="4">
        <v>1</v>
      </c>
      <c r="C31" s="6">
        <v>3</v>
      </c>
    </row>
    <row r="32" spans="1:16">
      <c r="B32" s="7">
        <v>4</v>
      </c>
      <c r="C32" s="9">
        <v>2</v>
      </c>
    </row>
    <row r="34" spans="5:7">
      <c r="E34" s="100">
        <f t="array" ref="E34:G37">MMULT(B29:C32,E29:G30)</f>
        <v>-19</v>
      </c>
      <c r="F34" s="100">
        <v>3</v>
      </c>
      <c r="G34" s="100">
        <v>-12</v>
      </c>
    </row>
    <row r="35" spans="5:7">
      <c r="E35" s="100">
        <v>2</v>
      </c>
      <c r="F35" s="100">
        <v>-3</v>
      </c>
      <c r="G35" s="100">
        <v>3</v>
      </c>
    </row>
    <row r="36" spans="5:7">
      <c r="E36" s="100">
        <v>13</v>
      </c>
      <c r="F36" s="100">
        <v>6</v>
      </c>
      <c r="G36" s="100">
        <v>3</v>
      </c>
    </row>
    <row r="37" spans="5:7">
      <c r="E37" s="100">
        <v>2</v>
      </c>
      <c r="F37" s="100">
        <v>14</v>
      </c>
      <c r="G37" s="100">
        <v>-8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2" sqref="D2"/>
    </sheetView>
  </sheetViews>
  <sheetFormatPr defaultRowHeight="12.75"/>
  <cols>
    <col min="1" max="1" width="16.140625" customWidth="1"/>
    <col min="2" max="2" width="18" customWidth="1"/>
    <col min="3" max="3" width="17.28515625" customWidth="1"/>
    <col min="4" max="4" width="14.7109375" customWidth="1"/>
    <col min="5" max="5" width="9.5703125" customWidth="1"/>
    <col min="6" max="6" width="14.42578125" customWidth="1"/>
    <col min="7" max="7" width="21.85546875" bestFit="1" customWidth="1"/>
  </cols>
  <sheetData>
    <row r="1" spans="1:6" ht="15">
      <c r="A1" s="104" t="s">
        <v>374</v>
      </c>
      <c r="B1" s="105" t="s">
        <v>375</v>
      </c>
      <c r="C1" s="105" t="s">
        <v>376</v>
      </c>
    </row>
    <row r="2" spans="1:6">
      <c r="A2">
        <v>1</v>
      </c>
      <c r="B2" t="s">
        <v>377</v>
      </c>
      <c r="C2" t="s">
        <v>364</v>
      </c>
    </row>
    <row r="3" spans="1:6">
      <c r="A3">
        <v>2</v>
      </c>
      <c r="B3" t="s">
        <v>364</v>
      </c>
      <c r="C3" t="s">
        <v>378</v>
      </c>
    </row>
    <row r="4" spans="1:6">
      <c r="A4">
        <v>3</v>
      </c>
      <c r="B4" t="s">
        <v>379</v>
      </c>
      <c r="C4" t="s">
        <v>380</v>
      </c>
    </row>
    <row r="5" spans="1:6">
      <c r="A5" s="90"/>
      <c r="B5" s="82"/>
      <c r="C5" s="82"/>
      <c r="D5" s="82"/>
      <c r="E5" s="82"/>
      <c r="F5" s="82"/>
    </row>
    <row r="6" spans="1:6">
      <c r="A6" s="106" t="s">
        <v>381</v>
      </c>
      <c r="B6" s="82"/>
      <c r="C6" s="82"/>
      <c r="D6" s="82"/>
      <c r="E6" s="82"/>
      <c r="F6" s="82"/>
    </row>
    <row r="7" spans="1:6">
      <c r="A7" s="90"/>
      <c r="B7" s="82" t="s">
        <v>377</v>
      </c>
      <c r="C7" s="82" t="s">
        <v>364</v>
      </c>
      <c r="D7" s="82"/>
      <c r="E7" s="82"/>
      <c r="F7" s="82"/>
    </row>
    <row r="8" spans="1:6">
      <c r="A8" s="90"/>
      <c r="B8" s="82"/>
      <c r="C8" s="82"/>
      <c r="D8" s="82"/>
      <c r="E8" s="82"/>
      <c r="F8" s="82"/>
    </row>
    <row r="9" spans="1:6">
      <c r="A9" s="90"/>
      <c r="B9" s="82"/>
      <c r="C9" s="82"/>
      <c r="D9" s="82"/>
      <c r="E9" s="82"/>
      <c r="F9" s="82"/>
    </row>
    <row r="11" spans="1:6">
      <c r="A11" s="107" t="s">
        <v>382</v>
      </c>
      <c r="B11" s="107" t="s">
        <v>383</v>
      </c>
    </row>
    <row r="12" spans="1:6">
      <c r="A12" s="107" t="s">
        <v>384</v>
      </c>
      <c r="B12" t="s">
        <v>105</v>
      </c>
      <c r="C12" t="s">
        <v>116</v>
      </c>
      <c r="D12" t="s">
        <v>385</v>
      </c>
    </row>
    <row r="13" spans="1:6">
      <c r="A13" s="90">
        <v>0</v>
      </c>
      <c r="B13" s="82">
        <v>9</v>
      </c>
      <c r="C13" s="82">
        <v>5</v>
      </c>
      <c r="D13" s="82">
        <v>14</v>
      </c>
    </row>
    <row r="14" spans="1:6">
      <c r="A14" s="90">
        <v>1</v>
      </c>
      <c r="B14" s="82">
        <v>49</v>
      </c>
      <c r="C14" s="82">
        <v>25</v>
      </c>
      <c r="D14" s="82">
        <v>74</v>
      </c>
    </row>
    <row r="15" spans="1:6">
      <c r="A15" s="90" t="s">
        <v>385</v>
      </c>
      <c r="B15" s="82">
        <v>58</v>
      </c>
      <c r="C15" s="82">
        <v>30</v>
      </c>
      <c r="D15" s="82">
        <v>88</v>
      </c>
    </row>
    <row r="21" spans="1:4">
      <c r="A21" s="90"/>
      <c r="B21" s="82"/>
      <c r="C21" s="82"/>
      <c r="D21" s="82"/>
    </row>
    <row r="22" spans="1:4">
      <c r="A22" s="90"/>
      <c r="B22" s="82"/>
      <c r="C22" s="82"/>
      <c r="D22" s="82"/>
    </row>
    <row r="23" spans="1:4">
      <c r="A23" s="90"/>
      <c r="B23" s="82"/>
      <c r="C23" s="82"/>
      <c r="D23" s="82"/>
    </row>
    <row r="27" spans="1:4">
      <c r="D27" s="82"/>
    </row>
    <row r="28" spans="1:4">
      <c r="D28" s="82"/>
    </row>
    <row r="29" spans="1:4">
      <c r="D29" s="82"/>
    </row>
  </sheetData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89"/>
  <sheetViews>
    <sheetView workbookViewId="0">
      <selection activeCell="U2" sqref="U2"/>
    </sheetView>
  </sheetViews>
  <sheetFormatPr defaultRowHeight="12.75"/>
  <cols>
    <col min="5" max="5" width="13.7109375" customWidth="1"/>
    <col min="6" max="6" width="9.7109375" customWidth="1"/>
    <col min="12" max="12" width="13.28515625" customWidth="1"/>
    <col min="32" max="32" width="16.140625" customWidth="1"/>
    <col min="33" max="33" width="18" customWidth="1"/>
    <col min="34" max="34" width="3" customWidth="1"/>
    <col min="35" max="35" width="14.7109375" bestFit="1" customWidth="1"/>
  </cols>
  <sheetData>
    <row r="1" spans="1:35" ht="47.25" customHeight="1">
      <c r="A1" s="69" t="s">
        <v>73</v>
      </c>
      <c r="B1" s="70" t="s">
        <v>74</v>
      </c>
      <c r="C1" s="70" t="s">
        <v>75</v>
      </c>
      <c r="D1" s="70" t="s">
        <v>76</v>
      </c>
      <c r="E1" s="71" t="s">
        <v>77</v>
      </c>
      <c r="F1" s="72" t="s">
        <v>78</v>
      </c>
      <c r="G1" s="72" t="s">
        <v>79</v>
      </c>
      <c r="H1" s="73" t="s">
        <v>80</v>
      </c>
      <c r="I1" s="73" t="s">
        <v>81</v>
      </c>
      <c r="J1" s="74" t="s">
        <v>82</v>
      </c>
      <c r="K1" s="75" t="s">
        <v>83</v>
      </c>
      <c r="L1" s="75" t="s">
        <v>84</v>
      </c>
      <c r="M1" s="76" t="s">
        <v>85</v>
      </c>
      <c r="N1" s="76" t="s">
        <v>86</v>
      </c>
      <c r="O1" s="76" t="s">
        <v>87</v>
      </c>
      <c r="P1" s="77" t="s">
        <v>88</v>
      </c>
      <c r="Q1" s="77" t="s">
        <v>89</v>
      </c>
      <c r="R1" s="78" t="s">
        <v>90</v>
      </c>
      <c r="S1" s="79" t="s">
        <v>91</v>
      </c>
      <c r="T1" s="69" t="s">
        <v>92</v>
      </c>
      <c r="U1" s="69" t="s">
        <v>93</v>
      </c>
      <c r="V1" s="69" t="s">
        <v>94</v>
      </c>
      <c r="W1" s="69" t="s">
        <v>95</v>
      </c>
      <c r="X1" s="69" t="s">
        <v>96</v>
      </c>
      <c r="Y1" s="69" t="s">
        <v>97</v>
      </c>
      <c r="Z1" s="69" t="s">
        <v>98</v>
      </c>
      <c r="AA1" s="69" t="s">
        <v>99</v>
      </c>
      <c r="AB1" s="69" t="s">
        <v>100</v>
      </c>
      <c r="AC1" s="80" t="s">
        <v>101</v>
      </c>
    </row>
    <row r="2" spans="1:35" ht="16.5" customHeight="1">
      <c r="A2">
        <v>3156933</v>
      </c>
      <c r="B2" t="s">
        <v>102</v>
      </c>
      <c r="C2" t="s">
        <v>103</v>
      </c>
      <c r="E2" t="s">
        <v>104</v>
      </c>
      <c r="F2" s="81">
        <v>40087</v>
      </c>
      <c r="G2" s="81">
        <v>40277</v>
      </c>
      <c r="H2" s="82"/>
      <c r="I2" s="82"/>
      <c r="J2" s="83" t="s">
        <v>105</v>
      </c>
      <c r="K2">
        <v>1</v>
      </c>
      <c r="M2">
        <v>2</v>
      </c>
      <c r="N2" s="84" t="s">
        <v>106</v>
      </c>
      <c r="O2" t="s">
        <v>107</v>
      </c>
      <c r="P2" s="85">
        <v>176.99767840866116</v>
      </c>
      <c r="Q2" s="86"/>
      <c r="R2" s="87">
        <v>49.801554597215727</v>
      </c>
      <c r="S2" s="87"/>
      <c r="T2" s="88">
        <v>170</v>
      </c>
      <c r="U2" s="88">
        <v>160</v>
      </c>
      <c r="V2">
        <v>1</v>
      </c>
      <c r="W2">
        <v>1</v>
      </c>
      <c r="X2">
        <v>0</v>
      </c>
      <c r="Y2">
        <v>1</v>
      </c>
      <c r="Z2">
        <v>0</v>
      </c>
      <c r="AA2" s="83">
        <v>3</v>
      </c>
      <c r="AB2" s="89">
        <v>9.1227834387565956</v>
      </c>
      <c r="AC2" s="89">
        <v>1</v>
      </c>
    </row>
    <row r="3" spans="1:35">
      <c r="A3">
        <v>3157051</v>
      </c>
      <c r="B3" t="s">
        <v>108</v>
      </c>
      <c r="C3" t="s">
        <v>109</v>
      </c>
      <c r="E3" t="s">
        <v>110</v>
      </c>
      <c r="F3" s="81">
        <v>40266</v>
      </c>
      <c r="G3" s="81">
        <v>40266</v>
      </c>
      <c r="H3" s="82"/>
      <c r="I3" s="82"/>
      <c r="J3" s="83" t="s">
        <v>105</v>
      </c>
      <c r="K3">
        <v>1</v>
      </c>
      <c r="M3">
        <v>3</v>
      </c>
      <c r="N3" s="84" t="s">
        <v>111</v>
      </c>
      <c r="O3" t="s">
        <v>112</v>
      </c>
      <c r="P3" s="85">
        <v>167.22316831845092</v>
      </c>
      <c r="Q3" s="86"/>
      <c r="R3" s="87">
        <v>55.967314766312484</v>
      </c>
      <c r="S3" s="87"/>
      <c r="T3" s="88">
        <v>180</v>
      </c>
      <c r="U3" s="88">
        <v>170</v>
      </c>
      <c r="V3">
        <v>0</v>
      </c>
      <c r="W3">
        <v>1</v>
      </c>
      <c r="X3">
        <v>1</v>
      </c>
      <c r="Y3">
        <v>1</v>
      </c>
      <c r="Z3">
        <v>1</v>
      </c>
      <c r="AA3" s="83">
        <v>1</v>
      </c>
      <c r="AB3" s="83">
        <v>8.8302923983021167</v>
      </c>
      <c r="AC3" s="83">
        <v>1</v>
      </c>
    </row>
    <row r="4" spans="1:35">
      <c r="A4">
        <v>3157099</v>
      </c>
      <c r="B4" t="s">
        <v>113</v>
      </c>
      <c r="C4" t="s">
        <v>114</v>
      </c>
      <c r="E4" t="s">
        <v>115</v>
      </c>
      <c r="F4" s="81">
        <v>40277</v>
      </c>
      <c r="G4" s="81">
        <v>40277</v>
      </c>
      <c r="H4" s="82"/>
      <c r="I4" s="82"/>
      <c r="J4" s="83" t="s">
        <v>116</v>
      </c>
      <c r="K4">
        <v>1</v>
      </c>
      <c r="M4">
        <v>2</v>
      </c>
      <c r="N4" s="84" t="s">
        <v>117</v>
      </c>
      <c r="O4" t="s">
        <v>112</v>
      </c>
      <c r="P4" s="85">
        <v>182.44257307713269</v>
      </c>
      <c r="Q4" s="86"/>
      <c r="R4" s="87">
        <v>60.706482473469805</v>
      </c>
      <c r="S4" s="87"/>
      <c r="T4" s="88">
        <v>140</v>
      </c>
      <c r="U4" s="88">
        <v>135</v>
      </c>
      <c r="V4">
        <v>1</v>
      </c>
      <c r="W4">
        <v>1</v>
      </c>
      <c r="X4">
        <v>0</v>
      </c>
      <c r="Y4">
        <v>1</v>
      </c>
      <c r="Z4">
        <v>0</v>
      </c>
      <c r="AA4" s="83">
        <v>3</v>
      </c>
      <c r="AB4" s="83">
        <v>9.0305329818831517</v>
      </c>
      <c r="AC4" s="83">
        <v>1</v>
      </c>
    </row>
    <row r="5" spans="1:35">
      <c r="A5">
        <v>3157144</v>
      </c>
      <c r="B5" t="s">
        <v>118</v>
      </c>
      <c r="C5" t="s">
        <v>119</v>
      </c>
      <c r="E5" t="s">
        <v>120</v>
      </c>
      <c r="F5" s="81">
        <v>40295</v>
      </c>
      <c r="G5" s="81">
        <v>40295</v>
      </c>
      <c r="H5" s="82"/>
      <c r="I5" s="82"/>
      <c r="J5" s="83" t="s">
        <v>105</v>
      </c>
      <c r="K5">
        <v>1</v>
      </c>
      <c r="M5">
        <v>2</v>
      </c>
      <c r="N5" s="84" t="s">
        <v>121</v>
      </c>
      <c r="O5" t="s">
        <v>107</v>
      </c>
      <c r="P5" s="85">
        <v>192.7647354020155</v>
      </c>
      <c r="Q5" s="86"/>
      <c r="R5" s="87">
        <v>57.638997860485688</v>
      </c>
      <c r="S5" s="87"/>
      <c r="T5" s="88">
        <v>150</v>
      </c>
      <c r="U5" s="88">
        <v>140</v>
      </c>
      <c r="V5">
        <v>1</v>
      </c>
      <c r="W5">
        <v>1</v>
      </c>
      <c r="X5">
        <v>0</v>
      </c>
      <c r="Y5">
        <v>0</v>
      </c>
      <c r="Z5">
        <v>1</v>
      </c>
      <c r="AA5" s="83">
        <v>1</v>
      </c>
      <c r="AB5" s="83">
        <v>9.0443137365538853</v>
      </c>
      <c r="AC5" s="83">
        <v>1</v>
      </c>
    </row>
    <row r="6" spans="1:35">
      <c r="A6">
        <v>3158621</v>
      </c>
      <c r="B6" t="s">
        <v>122</v>
      </c>
      <c r="C6" t="s">
        <v>123</v>
      </c>
      <c r="E6" t="s">
        <v>124</v>
      </c>
      <c r="F6" s="81">
        <v>40299</v>
      </c>
      <c r="G6" s="81">
        <v>40366</v>
      </c>
      <c r="H6" s="82"/>
      <c r="I6" s="82"/>
      <c r="J6" s="83" t="s">
        <v>116</v>
      </c>
      <c r="K6">
        <v>1</v>
      </c>
      <c r="M6">
        <v>2</v>
      </c>
      <c r="N6" s="84" t="s">
        <v>125</v>
      </c>
      <c r="O6" t="s">
        <v>126</v>
      </c>
      <c r="P6" s="85">
        <v>191.9835021905601</v>
      </c>
      <c r="Q6" s="86"/>
      <c r="R6" s="87">
        <v>58.982039591646753</v>
      </c>
      <c r="S6" s="87"/>
      <c r="T6" s="88">
        <v>160</v>
      </c>
      <c r="U6" s="88">
        <v>140</v>
      </c>
      <c r="V6">
        <v>1</v>
      </c>
      <c r="W6">
        <v>1</v>
      </c>
      <c r="X6">
        <v>0</v>
      </c>
      <c r="Y6">
        <v>1</v>
      </c>
      <c r="Z6">
        <v>0</v>
      </c>
      <c r="AA6" s="83">
        <v>1</v>
      </c>
      <c r="AB6" s="83">
        <v>9.0210182121110805</v>
      </c>
      <c r="AC6" s="83">
        <v>1</v>
      </c>
    </row>
    <row r="7" spans="1:35">
      <c r="A7">
        <v>3159966</v>
      </c>
      <c r="B7" t="s">
        <v>127</v>
      </c>
      <c r="C7" t="s">
        <v>128</v>
      </c>
      <c r="E7" t="s">
        <v>129</v>
      </c>
      <c r="F7" s="81">
        <v>40357</v>
      </c>
      <c r="G7" s="81">
        <v>40357</v>
      </c>
      <c r="H7" s="82"/>
      <c r="I7" s="82"/>
      <c r="J7" s="83" t="s">
        <v>105</v>
      </c>
      <c r="K7">
        <v>1</v>
      </c>
      <c r="M7">
        <v>1</v>
      </c>
      <c r="N7" s="84" t="s">
        <v>111</v>
      </c>
      <c r="O7" t="s">
        <v>112</v>
      </c>
      <c r="P7" s="85">
        <v>197.33133103698492</v>
      </c>
      <c r="Q7" s="86"/>
      <c r="R7" s="87">
        <v>61.547305777785368</v>
      </c>
      <c r="S7" s="87"/>
      <c r="T7" s="88">
        <v>180</v>
      </c>
      <c r="U7" s="88">
        <v>140</v>
      </c>
      <c r="V7">
        <v>1</v>
      </c>
      <c r="W7">
        <v>0</v>
      </c>
      <c r="X7">
        <v>0</v>
      </c>
      <c r="Y7">
        <v>0</v>
      </c>
      <c r="Z7">
        <v>1</v>
      </c>
      <c r="AA7" s="83">
        <v>2</v>
      </c>
      <c r="AB7" s="83">
        <v>9.1062111719977104</v>
      </c>
      <c r="AC7" s="83">
        <v>1</v>
      </c>
    </row>
    <row r="8" spans="1:35">
      <c r="A8">
        <v>3160775</v>
      </c>
      <c r="B8" t="s">
        <v>130</v>
      </c>
      <c r="C8" t="s">
        <v>128</v>
      </c>
      <c r="E8" t="s">
        <v>131</v>
      </c>
      <c r="F8" s="81">
        <v>38732</v>
      </c>
      <c r="G8" s="81">
        <v>38898</v>
      </c>
      <c r="H8" s="82"/>
      <c r="I8" s="82"/>
      <c r="J8" s="83" t="s">
        <v>105</v>
      </c>
      <c r="K8">
        <v>0</v>
      </c>
      <c r="M8">
        <v>0</v>
      </c>
      <c r="N8" s="84" t="s">
        <v>132</v>
      </c>
      <c r="P8" s="85">
        <v>158.16412360407412</v>
      </c>
      <c r="Q8" s="86"/>
      <c r="R8" s="87">
        <v>63.191099216928706</v>
      </c>
      <c r="S8" s="87"/>
      <c r="T8" s="88">
        <v>105</v>
      </c>
      <c r="U8" s="88">
        <v>105</v>
      </c>
      <c r="V8">
        <v>1</v>
      </c>
      <c r="W8">
        <v>0</v>
      </c>
      <c r="X8">
        <v>1</v>
      </c>
      <c r="Y8">
        <v>1</v>
      </c>
      <c r="Z8">
        <v>0</v>
      </c>
      <c r="AA8" s="83">
        <v>0</v>
      </c>
      <c r="AB8" s="83">
        <v>8.9435940650175318</v>
      </c>
      <c r="AC8" s="89">
        <v>1</v>
      </c>
    </row>
    <row r="9" spans="1:35">
      <c r="A9">
        <v>3164397</v>
      </c>
      <c r="B9" t="s">
        <v>133</v>
      </c>
      <c r="C9" t="s">
        <v>123</v>
      </c>
      <c r="E9" t="s">
        <v>134</v>
      </c>
      <c r="F9" s="81">
        <v>40302</v>
      </c>
      <c r="G9" s="81">
        <v>40302</v>
      </c>
      <c r="H9" s="82"/>
      <c r="I9" s="82"/>
      <c r="J9" s="83" t="s">
        <v>105</v>
      </c>
      <c r="K9">
        <v>1</v>
      </c>
      <c r="M9">
        <v>2</v>
      </c>
      <c r="N9" s="84" t="s">
        <v>135</v>
      </c>
      <c r="O9" t="s">
        <v>112</v>
      </c>
      <c r="P9" s="85">
        <v>177.65818756713998</v>
      </c>
      <c r="Q9" s="86"/>
      <c r="R9" s="87">
        <v>60.733367136854213</v>
      </c>
      <c r="S9" s="87"/>
      <c r="T9" s="88">
        <v>145</v>
      </c>
      <c r="U9" s="88">
        <v>135</v>
      </c>
      <c r="V9">
        <v>1</v>
      </c>
      <c r="W9">
        <v>1</v>
      </c>
      <c r="X9">
        <v>0</v>
      </c>
      <c r="Y9">
        <v>1</v>
      </c>
      <c r="Z9">
        <v>1</v>
      </c>
      <c r="AA9" s="83">
        <v>2</v>
      </c>
      <c r="AB9" s="83">
        <v>8.9731053491006598</v>
      </c>
      <c r="AC9" s="83">
        <v>1</v>
      </c>
    </row>
    <row r="10" spans="1:35">
      <c r="A10">
        <v>3165855</v>
      </c>
      <c r="B10" t="s">
        <v>136</v>
      </c>
      <c r="C10" t="s">
        <v>109</v>
      </c>
      <c r="E10" t="s">
        <v>137</v>
      </c>
      <c r="F10" s="81">
        <v>40295</v>
      </c>
      <c r="G10" s="81">
        <v>40295</v>
      </c>
      <c r="H10" s="82"/>
      <c r="I10" s="82"/>
      <c r="J10" s="83" t="s">
        <v>116</v>
      </c>
      <c r="K10">
        <v>0</v>
      </c>
      <c r="M10">
        <v>0</v>
      </c>
      <c r="N10" s="84" t="s">
        <v>132</v>
      </c>
      <c r="P10" s="85">
        <v>190.95022525987588</v>
      </c>
      <c r="Q10" s="86"/>
      <c r="R10" s="87">
        <v>61.369840624101926</v>
      </c>
      <c r="S10" s="87"/>
      <c r="T10" s="88">
        <v>150</v>
      </c>
      <c r="U10" s="88">
        <v>135</v>
      </c>
      <c r="V10">
        <v>1</v>
      </c>
      <c r="W10">
        <v>1</v>
      </c>
      <c r="X10">
        <v>0</v>
      </c>
      <c r="Y10">
        <v>1</v>
      </c>
      <c r="Z10">
        <v>0</v>
      </c>
      <c r="AA10" s="83">
        <v>0</v>
      </c>
      <c r="AB10" s="83">
        <v>9.0482786332315293</v>
      </c>
      <c r="AC10" s="83">
        <v>1</v>
      </c>
    </row>
    <row r="11" spans="1:35">
      <c r="A11">
        <v>3171504</v>
      </c>
      <c r="B11" t="s">
        <v>138</v>
      </c>
      <c r="C11" t="s">
        <v>139</v>
      </c>
      <c r="E11" t="s">
        <v>140</v>
      </c>
      <c r="F11" s="81">
        <v>40294</v>
      </c>
      <c r="G11" s="81">
        <v>40294</v>
      </c>
      <c r="H11" s="82"/>
      <c r="I11" s="82"/>
      <c r="J11" s="83" t="s">
        <v>116</v>
      </c>
      <c r="K11">
        <v>0</v>
      </c>
      <c r="M11">
        <v>0</v>
      </c>
      <c r="N11" s="84" t="s">
        <v>141</v>
      </c>
      <c r="P11" s="85">
        <v>169.13299350533634</v>
      </c>
      <c r="Q11" s="86"/>
      <c r="R11" s="87">
        <v>57.630212141666561</v>
      </c>
      <c r="S11" s="87"/>
      <c r="T11" s="88">
        <v>140</v>
      </c>
      <c r="U11" s="88">
        <v>135</v>
      </c>
      <c r="V11">
        <v>1</v>
      </c>
      <c r="W11">
        <v>0</v>
      </c>
      <c r="X11">
        <v>1</v>
      </c>
      <c r="Y11">
        <v>0</v>
      </c>
      <c r="Z11">
        <v>1</v>
      </c>
      <c r="AA11" s="83">
        <v>0</v>
      </c>
      <c r="AB11" s="83">
        <v>8.8361152562312775</v>
      </c>
      <c r="AC11" s="83">
        <v>1</v>
      </c>
    </row>
    <row r="12" spans="1:35">
      <c r="A12">
        <v>3172827</v>
      </c>
      <c r="B12" t="s">
        <v>142</v>
      </c>
      <c r="C12" t="s">
        <v>143</v>
      </c>
      <c r="E12" t="s">
        <v>144</v>
      </c>
      <c r="F12" s="81">
        <v>38861</v>
      </c>
      <c r="G12" s="81">
        <v>40324</v>
      </c>
      <c r="H12" s="82"/>
      <c r="I12" s="82"/>
      <c r="J12" s="83" t="s">
        <v>116</v>
      </c>
      <c r="K12">
        <v>1</v>
      </c>
      <c r="M12">
        <v>1</v>
      </c>
      <c r="N12" s="84" t="s">
        <v>145</v>
      </c>
      <c r="O12" t="s">
        <v>112</v>
      </c>
      <c r="P12" s="85">
        <v>173.09795839508297</v>
      </c>
      <c r="Q12" s="86"/>
      <c r="R12" s="87">
        <v>68.098750817589462</v>
      </c>
      <c r="S12" s="87"/>
      <c r="T12" s="88">
        <v>170</v>
      </c>
      <c r="U12" s="88">
        <v>160</v>
      </c>
      <c r="V12">
        <v>1</v>
      </c>
      <c r="W12">
        <v>0</v>
      </c>
      <c r="X12">
        <v>0</v>
      </c>
      <c r="Y12">
        <v>0</v>
      </c>
      <c r="Z12">
        <v>1</v>
      </c>
      <c r="AA12" s="83">
        <v>4</v>
      </c>
      <c r="AB12" s="83">
        <v>9.0385098415892564</v>
      </c>
      <c r="AC12" s="83">
        <v>1</v>
      </c>
      <c r="AF12" s="90"/>
      <c r="AG12" s="82"/>
      <c r="AH12" s="82"/>
      <c r="AI12" s="82"/>
    </row>
    <row r="13" spans="1:35">
      <c r="A13">
        <v>3173105</v>
      </c>
      <c r="B13" t="s">
        <v>146</v>
      </c>
      <c r="C13" t="s">
        <v>139</v>
      </c>
      <c r="E13" t="s">
        <v>147</v>
      </c>
      <c r="F13" s="81">
        <v>40085</v>
      </c>
      <c r="G13" s="81">
        <v>40085</v>
      </c>
      <c r="H13" s="82"/>
      <c r="I13" s="82"/>
      <c r="J13" s="83" t="s">
        <v>116</v>
      </c>
      <c r="K13">
        <v>1</v>
      </c>
      <c r="M13">
        <v>2</v>
      </c>
      <c r="N13" s="84" t="s">
        <v>148</v>
      </c>
      <c r="O13" t="s">
        <v>112</v>
      </c>
      <c r="P13" s="85">
        <v>163.09567672549747</v>
      </c>
      <c r="Q13" s="86"/>
      <c r="R13" s="87">
        <v>62.540460349700879</v>
      </c>
      <c r="S13" s="87"/>
      <c r="T13" s="88">
        <v>180</v>
      </c>
      <c r="U13" s="88">
        <v>160</v>
      </c>
      <c r="V13">
        <v>1</v>
      </c>
      <c r="W13">
        <v>1</v>
      </c>
      <c r="X13">
        <v>0</v>
      </c>
      <c r="Y13">
        <v>1</v>
      </c>
      <c r="Z13">
        <v>1</v>
      </c>
      <c r="AA13" s="83">
        <v>3</v>
      </c>
      <c r="AB13" s="83">
        <v>9.0602921487472479</v>
      </c>
      <c r="AC13" s="83">
        <v>1</v>
      </c>
      <c r="AF13" s="90"/>
      <c r="AG13" s="82"/>
      <c r="AH13" s="82"/>
      <c r="AI13" s="82"/>
    </row>
    <row r="14" spans="1:35">
      <c r="A14">
        <v>3182736</v>
      </c>
      <c r="B14" t="s">
        <v>149</v>
      </c>
      <c r="C14" t="s">
        <v>150</v>
      </c>
      <c r="E14" t="s">
        <v>151</v>
      </c>
      <c r="F14" s="81">
        <v>39345</v>
      </c>
      <c r="G14" s="81">
        <v>40317</v>
      </c>
      <c r="H14" s="82"/>
      <c r="I14" s="82"/>
      <c r="J14" s="83" t="s">
        <v>105</v>
      </c>
      <c r="K14">
        <v>1</v>
      </c>
      <c r="M14">
        <v>2</v>
      </c>
      <c r="N14" s="84" t="s">
        <v>152</v>
      </c>
      <c r="O14" t="s">
        <v>112</v>
      </c>
      <c r="P14" s="85">
        <v>161.53089109109715</v>
      </c>
      <c r="Q14" s="86"/>
      <c r="R14" s="87">
        <v>67.449726303457282</v>
      </c>
      <c r="S14" s="87"/>
      <c r="T14" s="88"/>
      <c r="U14" s="88"/>
      <c r="V14">
        <v>0</v>
      </c>
      <c r="W14">
        <v>1</v>
      </c>
      <c r="X14">
        <v>0</v>
      </c>
      <c r="Y14">
        <v>0</v>
      </c>
      <c r="Z14">
        <v>1</v>
      </c>
      <c r="AA14" s="83">
        <v>1</v>
      </c>
      <c r="AB14" s="83">
        <v>9.0210182121110805</v>
      </c>
      <c r="AC14" s="89">
        <v>1</v>
      </c>
      <c r="AF14" s="90"/>
      <c r="AG14" s="82"/>
      <c r="AH14" s="82"/>
      <c r="AI14" s="82"/>
    </row>
    <row r="15" spans="1:35">
      <c r="A15">
        <v>3184645</v>
      </c>
      <c r="B15" t="s">
        <v>153</v>
      </c>
      <c r="C15" t="s">
        <v>154</v>
      </c>
      <c r="E15" t="s">
        <v>155</v>
      </c>
      <c r="F15" s="81">
        <v>40261</v>
      </c>
      <c r="G15" s="81">
        <v>40261</v>
      </c>
      <c r="H15" s="82"/>
      <c r="I15" s="82"/>
      <c r="J15" s="83" t="s">
        <v>105</v>
      </c>
      <c r="K15">
        <v>1</v>
      </c>
      <c r="M15">
        <v>2</v>
      </c>
      <c r="N15" s="84" t="s">
        <v>156</v>
      </c>
      <c r="O15" t="s">
        <v>112</v>
      </c>
      <c r="P15" s="85">
        <v>170.22370502643753</v>
      </c>
      <c r="Q15" s="86"/>
      <c r="R15" s="87">
        <v>59.194888636702672</v>
      </c>
      <c r="S15" s="87"/>
      <c r="T15" s="88">
        <v>165</v>
      </c>
      <c r="U15" s="88">
        <v>165</v>
      </c>
      <c r="V15">
        <v>1</v>
      </c>
      <c r="W15">
        <v>1</v>
      </c>
      <c r="X15">
        <v>0</v>
      </c>
      <c r="Y15">
        <v>1</v>
      </c>
      <c r="Z15">
        <v>1</v>
      </c>
      <c r="AA15" s="83">
        <v>1</v>
      </c>
      <c r="AB15" s="83">
        <v>8.885432333586504</v>
      </c>
      <c r="AC15" s="83">
        <v>1</v>
      </c>
    </row>
    <row r="16" spans="1:35">
      <c r="A16">
        <v>3185203</v>
      </c>
      <c r="B16" t="s">
        <v>157</v>
      </c>
      <c r="C16" t="s">
        <v>158</v>
      </c>
      <c r="E16" t="s">
        <v>159</v>
      </c>
      <c r="F16" s="81">
        <v>40315</v>
      </c>
      <c r="G16" s="81">
        <v>40315</v>
      </c>
      <c r="H16" s="82"/>
      <c r="I16" s="82"/>
      <c r="J16" s="83" t="s">
        <v>105</v>
      </c>
      <c r="K16">
        <v>1</v>
      </c>
      <c r="M16">
        <v>1</v>
      </c>
      <c r="N16" s="84" t="s">
        <v>141</v>
      </c>
      <c r="O16" t="s">
        <v>112</v>
      </c>
      <c r="P16" s="85">
        <v>172.2649294603616</v>
      </c>
      <c r="Q16" s="86"/>
      <c r="R16" s="87">
        <v>65.181542014179286</v>
      </c>
      <c r="S16" s="87"/>
      <c r="T16" s="88">
        <v>170</v>
      </c>
      <c r="U16" s="88">
        <v>160</v>
      </c>
      <c r="V16">
        <v>1</v>
      </c>
      <c r="W16">
        <v>0</v>
      </c>
      <c r="X16">
        <v>0</v>
      </c>
      <c r="Y16">
        <v>0</v>
      </c>
      <c r="Z16">
        <v>1</v>
      </c>
      <c r="AA16" s="83">
        <v>1</v>
      </c>
      <c r="AB16" s="83">
        <v>9.0502559656626538</v>
      </c>
      <c r="AC16" s="83">
        <v>1</v>
      </c>
    </row>
    <row r="17" spans="1:29">
      <c r="A17">
        <v>3187215</v>
      </c>
      <c r="B17" t="s">
        <v>160</v>
      </c>
      <c r="C17" t="s">
        <v>161</v>
      </c>
      <c r="E17" t="s">
        <v>162</v>
      </c>
      <c r="F17" s="81">
        <v>40331</v>
      </c>
      <c r="G17" s="81">
        <v>40331</v>
      </c>
      <c r="H17" s="82"/>
      <c r="I17" s="82"/>
      <c r="J17" s="83" t="s">
        <v>105</v>
      </c>
      <c r="K17">
        <v>0</v>
      </c>
      <c r="M17">
        <v>0</v>
      </c>
      <c r="N17" s="84" t="s">
        <v>163</v>
      </c>
      <c r="P17" s="85">
        <v>158.820687829284</v>
      </c>
      <c r="Q17" s="86"/>
      <c r="R17" s="87">
        <v>66.297214617370628</v>
      </c>
      <c r="S17" s="87"/>
      <c r="T17" s="88">
        <v>180</v>
      </c>
      <c r="U17" s="88">
        <v>130</v>
      </c>
      <c r="V17">
        <v>1</v>
      </c>
      <c r="W17">
        <v>1</v>
      </c>
      <c r="X17">
        <v>0</v>
      </c>
      <c r="Y17">
        <v>1</v>
      </c>
      <c r="Z17">
        <v>1</v>
      </c>
      <c r="AA17" s="83">
        <v>0</v>
      </c>
      <c r="AB17" s="83">
        <v>9.1674689143430435</v>
      </c>
      <c r="AC17" s="83">
        <v>1</v>
      </c>
    </row>
    <row r="18" spans="1:29">
      <c r="A18">
        <v>3188207</v>
      </c>
      <c r="B18" t="s">
        <v>164</v>
      </c>
      <c r="C18" t="s">
        <v>165</v>
      </c>
      <c r="E18" t="s">
        <v>166</v>
      </c>
      <c r="F18" s="81">
        <v>40344</v>
      </c>
      <c r="G18" s="81">
        <v>40374</v>
      </c>
      <c r="H18" s="82"/>
      <c r="I18" s="82"/>
      <c r="J18" s="83" t="s">
        <v>105</v>
      </c>
      <c r="K18">
        <v>1</v>
      </c>
      <c r="M18">
        <v>2</v>
      </c>
      <c r="N18" s="84" t="s">
        <v>167</v>
      </c>
      <c r="O18" t="s">
        <v>112</v>
      </c>
      <c r="P18" s="85">
        <v>174.32075128424913</v>
      </c>
      <c r="Q18" s="86"/>
      <c r="R18" s="87">
        <v>67.821959747525398</v>
      </c>
      <c r="S18" s="87"/>
      <c r="T18" s="88">
        <v>160</v>
      </c>
      <c r="U18" s="88">
        <v>150</v>
      </c>
      <c r="V18">
        <v>1</v>
      </c>
      <c r="W18">
        <v>1</v>
      </c>
      <c r="X18">
        <v>0</v>
      </c>
      <c r="Y18">
        <v>1</v>
      </c>
      <c r="Z18">
        <v>0</v>
      </c>
      <c r="AA18" s="83">
        <v>3</v>
      </c>
      <c r="AB18" s="83">
        <v>8.7886791958182577</v>
      </c>
      <c r="AC18" s="83">
        <v>1</v>
      </c>
    </row>
    <row r="19" spans="1:29">
      <c r="A19">
        <v>3190236</v>
      </c>
      <c r="B19" t="s">
        <v>168</v>
      </c>
      <c r="C19" t="s">
        <v>109</v>
      </c>
      <c r="E19" t="s">
        <v>169</v>
      </c>
      <c r="F19" s="81">
        <v>40357</v>
      </c>
      <c r="G19" s="81">
        <v>40357</v>
      </c>
      <c r="H19" s="82"/>
      <c r="I19" s="82"/>
      <c r="J19" s="83" t="s">
        <v>105</v>
      </c>
      <c r="K19">
        <v>1</v>
      </c>
      <c r="M19">
        <v>2</v>
      </c>
      <c r="N19" s="84" t="s">
        <v>111</v>
      </c>
      <c r="O19" t="s">
        <v>107</v>
      </c>
      <c r="P19" s="85">
        <v>175.95952431263868</v>
      </c>
      <c r="Q19" s="86"/>
      <c r="R19" s="87">
        <v>67.772351359017193</v>
      </c>
      <c r="S19" s="87"/>
      <c r="T19" s="88">
        <v>140</v>
      </c>
      <c r="U19" s="88">
        <v>130</v>
      </c>
      <c r="V19">
        <v>1</v>
      </c>
      <c r="W19">
        <v>1</v>
      </c>
      <c r="X19">
        <v>0</v>
      </c>
      <c r="Y19">
        <v>1</v>
      </c>
      <c r="Z19">
        <v>0</v>
      </c>
      <c r="AA19" s="83">
        <v>1</v>
      </c>
      <c r="AB19" s="83">
        <v>8.9154100520274362</v>
      </c>
      <c r="AC19" s="83">
        <v>1</v>
      </c>
    </row>
    <row r="20" spans="1:29">
      <c r="A20">
        <v>3190511</v>
      </c>
      <c r="B20" t="s">
        <v>170</v>
      </c>
      <c r="C20" t="s">
        <v>103</v>
      </c>
      <c r="E20" t="s">
        <v>171</v>
      </c>
      <c r="F20" s="81">
        <v>40331</v>
      </c>
      <c r="G20" s="81">
        <v>40343</v>
      </c>
      <c r="H20" s="82"/>
      <c r="I20" s="82"/>
      <c r="J20" s="83" t="s">
        <v>116</v>
      </c>
      <c r="K20">
        <v>1</v>
      </c>
      <c r="M20">
        <v>2</v>
      </c>
      <c r="N20" s="84" t="s">
        <v>172</v>
      </c>
      <c r="O20" t="s">
        <v>107</v>
      </c>
      <c r="P20" s="85">
        <v>181.34853053168627</v>
      </c>
      <c r="Q20" s="86"/>
      <c r="R20" s="87">
        <v>62.907755237538368</v>
      </c>
      <c r="S20" s="87"/>
      <c r="T20" s="88">
        <v>160</v>
      </c>
      <c r="U20" s="88">
        <v>130</v>
      </c>
      <c r="V20">
        <v>1</v>
      </c>
      <c r="W20">
        <v>1</v>
      </c>
      <c r="X20">
        <v>0</v>
      </c>
      <c r="Y20">
        <v>1</v>
      </c>
      <c r="Z20">
        <v>1</v>
      </c>
      <c r="AA20" s="83">
        <v>3</v>
      </c>
      <c r="AB20" s="83">
        <v>8.9039942109549877</v>
      </c>
      <c r="AC20" s="89">
        <v>1</v>
      </c>
    </row>
    <row r="21" spans="1:29">
      <c r="A21">
        <v>3192059</v>
      </c>
      <c r="B21" t="s">
        <v>173</v>
      </c>
      <c r="C21" t="s">
        <v>174</v>
      </c>
      <c r="E21" t="s">
        <v>175</v>
      </c>
      <c r="F21" s="81">
        <v>40361</v>
      </c>
      <c r="G21" s="81">
        <v>40361</v>
      </c>
      <c r="H21" s="82"/>
      <c r="I21" s="82"/>
      <c r="J21" s="83" t="s">
        <v>116</v>
      </c>
      <c r="K21">
        <v>1</v>
      </c>
      <c r="M21">
        <v>2</v>
      </c>
      <c r="N21" s="84" t="s">
        <v>176</v>
      </c>
      <c r="O21" t="s">
        <v>126</v>
      </c>
      <c r="P21" s="85">
        <v>176.34507048540399</v>
      </c>
      <c r="Q21" s="86"/>
      <c r="R21" s="87">
        <v>69.769410730223171</v>
      </c>
      <c r="S21" s="87"/>
      <c r="T21" s="88">
        <v>160</v>
      </c>
      <c r="U21" s="88">
        <v>60</v>
      </c>
      <c r="V21">
        <v>0</v>
      </c>
      <c r="W21">
        <v>1</v>
      </c>
      <c r="X21">
        <v>0</v>
      </c>
      <c r="Y21">
        <v>0</v>
      </c>
      <c r="Z21">
        <v>1</v>
      </c>
      <c r="AA21" s="83">
        <v>3</v>
      </c>
      <c r="AB21" s="83">
        <v>9.0473954229266376</v>
      </c>
      <c r="AC21" s="83">
        <v>1</v>
      </c>
    </row>
    <row r="22" spans="1:29">
      <c r="A22">
        <v>3192279</v>
      </c>
      <c r="B22" t="s">
        <v>177</v>
      </c>
      <c r="C22" t="s">
        <v>174</v>
      </c>
      <c r="E22" t="s">
        <v>178</v>
      </c>
      <c r="F22" s="81">
        <v>39662</v>
      </c>
      <c r="G22" s="81">
        <v>39662</v>
      </c>
      <c r="H22" s="82"/>
      <c r="I22" s="82"/>
      <c r="J22" s="83" t="s">
        <v>116</v>
      </c>
      <c r="K22">
        <v>1</v>
      </c>
      <c r="M22">
        <v>2</v>
      </c>
      <c r="N22" s="84" t="s">
        <v>179</v>
      </c>
      <c r="O22" t="s">
        <v>112</v>
      </c>
      <c r="P22" s="85">
        <v>176.73009369871579</v>
      </c>
      <c r="Q22" s="86"/>
      <c r="R22" s="87">
        <v>66.203618517611176</v>
      </c>
      <c r="S22" s="87"/>
      <c r="T22" s="88">
        <v>170</v>
      </c>
      <c r="U22" s="88">
        <v>170</v>
      </c>
      <c r="V22">
        <v>1</v>
      </c>
      <c r="W22">
        <v>1</v>
      </c>
      <c r="X22">
        <v>0</v>
      </c>
      <c r="Y22">
        <v>0</v>
      </c>
      <c r="Z22">
        <v>1</v>
      </c>
      <c r="AA22" s="83">
        <v>1</v>
      </c>
      <c r="AB22" s="83">
        <v>8.8764060988934936</v>
      </c>
      <c r="AC22" s="83">
        <v>1</v>
      </c>
    </row>
    <row r="23" spans="1:29">
      <c r="A23">
        <v>3194778</v>
      </c>
      <c r="B23" t="s">
        <v>180</v>
      </c>
      <c r="C23" t="s">
        <v>103</v>
      </c>
      <c r="E23" t="s">
        <v>181</v>
      </c>
      <c r="F23" s="81">
        <v>39614</v>
      </c>
      <c r="G23" s="81">
        <v>40361</v>
      </c>
      <c r="H23" s="82"/>
      <c r="I23" s="82"/>
      <c r="J23" s="83" t="s">
        <v>116</v>
      </c>
      <c r="K23">
        <v>1</v>
      </c>
      <c r="M23">
        <v>2</v>
      </c>
      <c r="N23" s="84" t="s">
        <v>152</v>
      </c>
      <c r="O23" t="s">
        <v>112</v>
      </c>
      <c r="P23" s="85">
        <v>176.29759486197145</v>
      </c>
      <c r="Q23" s="86"/>
      <c r="R23" s="87">
        <v>69.472133292001672</v>
      </c>
      <c r="S23" s="87"/>
      <c r="T23" s="88">
        <v>170</v>
      </c>
      <c r="U23" s="88">
        <v>150</v>
      </c>
      <c r="V23">
        <v>0</v>
      </c>
      <c r="W23">
        <v>1</v>
      </c>
      <c r="X23">
        <v>0</v>
      </c>
      <c r="Y23">
        <v>1</v>
      </c>
      <c r="Z23">
        <v>1</v>
      </c>
      <c r="AA23" s="83">
        <v>3</v>
      </c>
      <c r="AB23" s="83">
        <v>8.9596169515018111</v>
      </c>
      <c r="AC23" s="83">
        <v>1</v>
      </c>
    </row>
    <row r="24" spans="1:29">
      <c r="A24">
        <v>3195062</v>
      </c>
      <c r="B24" t="s">
        <v>182</v>
      </c>
      <c r="C24" t="s">
        <v>114</v>
      </c>
      <c r="E24" t="s">
        <v>183</v>
      </c>
      <c r="F24" s="81">
        <v>39804</v>
      </c>
      <c r="G24" s="81">
        <v>39995</v>
      </c>
      <c r="H24" s="82"/>
      <c r="I24" s="82"/>
      <c r="J24" s="83" t="s">
        <v>116</v>
      </c>
      <c r="K24">
        <v>1</v>
      </c>
      <c r="M24">
        <v>2</v>
      </c>
      <c r="N24" s="84" t="s">
        <v>184</v>
      </c>
      <c r="O24" t="s">
        <v>112</v>
      </c>
      <c r="P24" s="85">
        <v>193.42641553492285</v>
      </c>
      <c r="Q24" s="86"/>
      <c r="R24" s="87">
        <v>54.432483339915052</v>
      </c>
      <c r="S24" s="87"/>
      <c r="T24" s="88">
        <v>140</v>
      </c>
      <c r="U24" s="88">
        <v>145</v>
      </c>
      <c r="V24">
        <v>1</v>
      </c>
      <c r="W24">
        <v>1</v>
      </c>
      <c r="X24">
        <v>0</v>
      </c>
      <c r="Y24">
        <v>0</v>
      </c>
      <c r="Z24">
        <v>1</v>
      </c>
      <c r="AA24" s="83">
        <v>1</v>
      </c>
      <c r="AB24" s="83">
        <v>9.0779137904930387</v>
      </c>
      <c r="AC24" s="83">
        <v>1</v>
      </c>
    </row>
    <row r="25" spans="1:29">
      <c r="A25">
        <v>3198430</v>
      </c>
      <c r="B25" t="s">
        <v>185</v>
      </c>
      <c r="C25" t="s">
        <v>139</v>
      </c>
      <c r="E25" t="s">
        <v>186</v>
      </c>
      <c r="F25" s="81">
        <v>39597</v>
      </c>
      <c r="G25" s="81">
        <v>40343</v>
      </c>
      <c r="H25" s="82"/>
      <c r="I25" s="82"/>
      <c r="J25" s="83" t="s">
        <v>105</v>
      </c>
      <c r="K25">
        <v>0</v>
      </c>
      <c r="M25">
        <v>0</v>
      </c>
      <c r="N25" s="84" t="s">
        <v>187</v>
      </c>
      <c r="P25" s="85">
        <v>179.14715544946375</v>
      </c>
      <c r="Q25" s="86"/>
      <c r="R25" s="87">
        <v>65.649672579602338</v>
      </c>
      <c r="S25" s="87"/>
      <c r="T25" s="88">
        <v>190</v>
      </c>
      <c r="U25" s="88">
        <v>150</v>
      </c>
      <c r="V25">
        <v>0</v>
      </c>
      <c r="W25">
        <v>1</v>
      </c>
      <c r="X25">
        <v>1</v>
      </c>
      <c r="Y25">
        <v>1</v>
      </c>
      <c r="Z25">
        <v>1</v>
      </c>
      <c r="AA25" s="83">
        <v>0</v>
      </c>
      <c r="AB25" s="83">
        <v>8.9322598056198323</v>
      </c>
      <c r="AC25" s="83">
        <v>1</v>
      </c>
    </row>
    <row r="26" spans="1:29">
      <c r="A26">
        <v>3199939</v>
      </c>
      <c r="B26" t="s">
        <v>188</v>
      </c>
      <c r="C26" t="s">
        <v>189</v>
      </c>
      <c r="E26" t="s">
        <v>190</v>
      </c>
      <c r="F26" s="81">
        <v>40352</v>
      </c>
      <c r="G26" s="81">
        <v>40352</v>
      </c>
      <c r="H26" s="82"/>
      <c r="I26" s="82"/>
      <c r="J26" s="83" t="s">
        <v>105</v>
      </c>
      <c r="K26">
        <v>1</v>
      </c>
      <c r="M26">
        <v>3</v>
      </c>
      <c r="N26" s="84" t="s">
        <v>191</v>
      </c>
      <c r="O26" t="s">
        <v>112</v>
      </c>
      <c r="P26" s="85">
        <v>178.13842350704363</v>
      </c>
      <c r="Q26" s="86"/>
      <c r="R26" s="87">
        <v>66.742375894100405</v>
      </c>
      <c r="S26" s="87"/>
      <c r="T26" s="88">
        <v>150</v>
      </c>
      <c r="U26" s="88">
        <v>140</v>
      </c>
      <c r="V26">
        <v>0</v>
      </c>
      <c r="W26">
        <v>0</v>
      </c>
      <c r="X26">
        <v>1</v>
      </c>
      <c r="Y26">
        <v>1</v>
      </c>
      <c r="Z26">
        <v>1</v>
      </c>
      <c r="AA26" s="83">
        <v>1</v>
      </c>
      <c r="AB26" s="83">
        <v>9.0667542905022849</v>
      </c>
      <c r="AC26" s="89">
        <v>1</v>
      </c>
    </row>
    <row r="27" spans="1:29">
      <c r="A27">
        <v>3202399</v>
      </c>
      <c r="B27" t="s">
        <v>192</v>
      </c>
      <c r="C27" t="s">
        <v>193</v>
      </c>
      <c r="E27" t="s">
        <v>194</v>
      </c>
      <c r="F27" s="81">
        <v>40287</v>
      </c>
      <c r="G27" s="81">
        <v>40287</v>
      </c>
      <c r="H27" s="82"/>
      <c r="I27" s="82"/>
      <c r="J27" s="83" t="s">
        <v>105</v>
      </c>
      <c r="K27">
        <v>0</v>
      </c>
      <c r="M27">
        <v>0</v>
      </c>
      <c r="N27" s="84" t="s">
        <v>195</v>
      </c>
      <c r="P27" s="85">
        <v>174.86792603420326</v>
      </c>
      <c r="Q27" s="86"/>
      <c r="R27" s="87">
        <v>70.240110618178733</v>
      </c>
      <c r="S27" s="87"/>
      <c r="T27" s="88">
        <v>130</v>
      </c>
      <c r="U27" s="88">
        <v>135</v>
      </c>
      <c r="V27">
        <v>1</v>
      </c>
      <c r="W27">
        <v>0</v>
      </c>
      <c r="X27">
        <v>0</v>
      </c>
      <c r="Y27">
        <v>0</v>
      </c>
      <c r="Z27">
        <v>1</v>
      </c>
      <c r="AA27" s="83">
        <v>0</v>
      </c>
      <c r="AB27" s="83">
        <v>8.8661826053750694</v>
      </c>
      <c r="AC27" s="83">
        <v>1</v>
      </c>
    </row>
    <row r="28" spans="1:29">
      <c r="A28">
        <v>3203894</v>
      </c>
      <c r="B28" t="s">
        <v>196</v>
      </c>
      <c r="C28" t="s">
        <v>114</v>
      </c>
      <c r="E28" t="s">
        <v>197</v>
      </c>
      <c r="F28" s="81">
        <v>39555</v>
      </c>
      <c r="G28" s="81">
        <v>40323</v>
      </c>
      <c r="H28" s="82"/>
      <c r="I28" s="82"/>
      <c r="J28" s="83" t="s">
        <v>105</v>
      </c>
      <c r="K28">
        <v>0</v>
      </c>
      <c r="M28">
        <v>0</v>
      </c>
      <c r="N28" s="84" t="s">
        <v>198</v>
      </c>
      <c r="P28" s="85">
        <v>199.72211975953542</v>
      </c>
      <c r="Q28" s="86"/>
      <c r="R28" s="87">
        <v>64.692802298814058</v>
      </c>
      <c r="S28" s="87"/>
      <c r="T28" s="88">
        <v>110</v>
      </c>
      <c r="U28" s="88">
        <v>140</v>
      </c>
      <c r="V28">
        <v>0</v>
      </c>
      <c r="W28">
        <v>1</v>
      </c>
      <c r="X28">
        <v>0</v>
      </c>
      <c r="Y28">
        <v>1</v>
      </c>
      <c r="Z28">
        <v>1</v>
      </c>
      <c r="AA28" s="83">
        <v>0</v>
      </c>
      <c r="AB28" s="83">
        <v>9.0022148638992796</v>
      </c>
      <c r="AC28" s="83">
        <v>1</v>
      </c>
    </row>
    <row r="29" spans="1:29">
      <c r="A29">
        <v>3203935</v>
      </c>
      <c r="B29" t="s">
        <v>199</v>
      </c>
      <c r="C29" t="s">
        <v>200</v>
      </c>
      <c r="E29" t="s">
        <v>201</v>
      </c>
      <c r="F29" s="81">
        <v>40276</v>
      </c>
      <c r="G29" s="81">
        <v>40276</v>
      </c>
      <c r="H29" s="82"/>
      <c r="I29" s="82"/>
      <c r="J29" s="83" t="s">
        <v>105</v>
      </c>
      <c r="K29">
        <v>1</v>
      </c>
      <c r="M29">
        <v>2</v>
      </c>
      <c r="N29" s="84" t="s">
        <v>202</v>
      </c>
      <c r="O29" t="s">
        <v>112</v>
      </c>
      <c r="P29" s="85">
        <v>188.65672973304754</v>
      </c>
      <c r="Q29" s="86"/>
      <c r="R29" s="87">
        <v>68.378011165768839</v>
      </c>
      <c r="S29" s="87"/>
      <c r="T29" s="88">
        <v>145</v>
      </c>
      <c r="U29" s="88">
        <v>120</v>
      </c>
      <c r="V29">
        <v>0</v>
      </c>
      <c r="W29">
        <v>1</v>
      </c>
      <c r="X29">
        <v>0</v>
      </c>
      <c r="Y29">
        <v>1</v>
      </c>
      <c r="Z29">
        <v>1</v>
      </c>
      <c r="AA29" s="83">
        <v>1</v>
      </c>
      <c r="AB29" s="83">
        <v>9.0138789970253121</v>
      </c>
      <c r="AC29" s="83">
        <v>1</v>
      </c>
    </row>
    <row r="30" spans="1:29">
      <c r="A30">
        <v>3204220</v>
      </c>
      <c r="B30" t="s">
        <v>203</v>
      </c>
      <c r="C30" t="s">
        <v>204</v>
      </c>
      <c r="E30" t="s">
        <v>205</v>
      </c>
      <c r="F30" s="81">
        <v>40212</v>
      </c>
      <c r="G30" s="81">
        <v>40373</v>
      </c>
      <c r="H30" s="82"/>
      <c r="I30" s="82"/>
      <c r="J30" s="83" t="s">
        <v>105</v>
      </c>
      <c r="K30">
        <v>1</v>
      </c>
      <c r="M30">
        <v>2</v>
      </c>
      <c r="N30" s="84" t="s">
        <v>198</v>
      </c>
      <c r="O30" t="s">
        <v>112</v>
      </c>
      <c r="P30" s="85">
        <v>203.75654730712995</v>
      </c>
      <c r="Q30" s="86"/>
      <c r="R30" s="87">
        <v>70.039530656649731</v>
      </c>
      <c r="S30" s="87"/>
      <c r="T30" s="88">
        <v>140</v>
      </c>
      <c r="U30" s="88">
        <v>140</v>
      </c>
      <c r="V30">
        <v>1</v>
      </c>
      <c r="W30">
        <v>1</v>
      </c>
      <c r="X30">
        <v>0</v>
      </c>
      <c r="Y30">
        <v>1</v>
      </c>
      <c r="Z30">
        <v>0</v>
      </c>
      <c r="AA30" s="83">
        <v>1</v>
      </c>
      <c r="AB30" s="83">
        <v>8.9151612142770311</v>
      </c>
      <c r="AC30" s="83">
        <v>1</v>
      </c>
    </row>
    <row r="31" spans="1:29">
      <c r="A31">
        <v>3204539</v>
      </c>
      <c r="B31" t="s">
        <v>206</v>
      </c>
      <c r="C31" t="s">
        <v>123</v>
      </c>
      <c r="E31" t="s">
        <v>207</v>
      </c>
      <c r="F31" s="81">
        <v>39996</v>
      </c>
      <c r="G31" s="81">
        <v>40305</v>
      </c>
      <c r="H31" s="82"/>
      <c r="I31" s="82"/>
      <c r="J31" s="83" t="s">
        <v>105</v>
      </c>
      <c r="K31">
        <v>1</v>
      </c>
      <c r="M31">
        <v>2</v>
      </c>
      <c r="N31" s="84" t="s">
        <v>111</v>
      </c>
      <c r="O31" t="s">
        <v>107</v>
      </c>
      <c r="P31" s="85">
        <v>173.45093328884104</v>
      </c>
      <c r="Q31" s="86"/>
      <c r="R31" s="87">
        <v>67.304921104514506</v>
      </c>
      <c r="S31" s="87"/>
      <c r="T31" s="88">
        <v>170</v>
      </c>
      <c r="U31" s="88">
        <v>140</v>
      </c>
      <c r="V31">
        <v>0</v>
      </c>
      <c r="W31">
        <v>1</v>
      </c>
      <c r="X31">
        <v>0</v>
      </c>
      <c r="Y31">
        <v>1</v>
      </c>
      <c r="Z31">
        <v>1</v>
      </c>
      <c r="AA31" s="83">
        <v>1</v>
      </c>
      <c r="AB31" s="83">
        <v>8.8907389623229385</v>
      </c>
      <c r="AC31" s="83">
        <v>1</v>
      </c>
    </row>
    <row r="32" spans="1:29">
      <c r="A32">
        <v>3204872</v>
      </c>
      <c r="B32" t="s">
        <v>208</v>
      </c>
      <c r="C32" t="s">
        <v>128</v>
      </c>
      <c r="E32" t="s">
        <v>209</v>
      </c>
      <c r="F32" s="81">
        <v>40303</v>
      </c>
      <c r="G32" s="81">
        <v>40303</v>
      </c>
      <c r="H32" s="82"/>
      <c r="I32" s="82"/>
      <c r="J32" s="83" t="s">
        <v>105</v>
      </c>
      <c r="K32">
        <v>1</v>
      </c>
      <c r="M32">
        <v>2</v>
      </c>
      <c r="N32" s="84" t="s">
        <v>210</v>
      </c>
      <c r="O32" t="s">
        <v>112</v>
      </c>
      <c r="P32" s="85">
        <v>196.61455826251768</v>
      </c>
      <c r="Q32" s="86"/>
      <c r="R32" s="87">
        <v>66.835262587992474</v>
      </c>
      <c r="S32" s="87"/>
      <c r="T32" s="88">
        <v>120</v>
      </c>
      <c r="U32" s="88">
        <v>115</v>
      </c>
      <c r="V32">
        <v>0</v>
      </c>
      <c r="W32">
        <v>1</v>
      </c>
      <c r="X32">
        <v>0</v>
      </c>
      <c r="Y32">
        <v>0</v>
      </c>
      <c r="Z32">
        <v>1</v>
      </c>
      <c r="AA32" s="83">
        <v>1</v>
      </c>
      <c r="AB32" s="83">
        <v>8.8048146322718814</v>
      </c>
      <c r="AC32" s="89">
        <v>1</v>
      </c>
    </row>
    <row r="33" spans="1:29">
      <c r="A33">
        <v>3205035</v>
      </c>
      <c r="B33" t="s">
        <v>211</v>
      </c>
      <c r="C33" t="s">
        <v>212</v>
      </c>
      <c r="E33" t="s">
        <v>213</v>
      </c>
      <c r="F33" s="81">
        <v>39820</v>
      </c>
      <c r="G33" s="81">
        <v>40003</v>
      </c>
      <c r="H33" s="82"/>
      <c r="I33" s="82"/>
      <c r="J33" s="83" t="s">
        <v>105</v>
      </c>
      <c r="K33">
        <v>1</v>
      </c>
      <c r="M33">
        <v>1</v>
      </c>
      <c r="N33" s="84" t="s">
        <v>198</v>
      </c>
      <c r="O33" t="s">
        <v>126</v>
      </c>
      <c r="P33" s="85">
        <v>163.87602317961864</v>
      </c>
      <c r="Q33" s="86"/>
      <c r="R33" s="87">
        <v>66.805876814178191</v>
      </c>
      <c r="S33" s="87"/>
      <c r="T33" s="88">
        <v>140</v>
      </c>
      <c r="U33" s="88">
        <v>120</v>
      </c>
      <c r="V33">
        <v>1</v>
      </c>
      <c r="W33">
        <v>0</v>
      </c>
      <c r="X33">
        <v>0</v>
      </c>
      <c r="Y33">
        <v>0</v>
      </c>
      <c r="Z33">
        <v>1</v>
      </c>
      <c r="AA33" s="83">
        <v>3</v>
      </c>
      <c r="AB33" s="83">
        <v>9.1864089596085243</v>
      </c>
      <c r="AC33" s="83">
        <v>1</v>
      </c>
    </row>
    <row r="34" spans="1:29">
      <c r="A34">
        <v>3206358</v>
      </c>
      <c r="B34" t="s">
        <v>214</v>
      </c>
      <c r="C34" t="s">
        <v>154</v>
      </c>
      <c r="E34" t="s">
        <v>215</v>
      </c>
      <c r="F34" s="81">
        <v>40350</v>
      </c>
      <c r="G34" s="81">
        <v>40350</v>
      </c>
      <c r="H34" s="82"/>
      <c r="I34" s="82"/>
      <c r="J34" s="83" t="s">
        <v>116</v>
      </c>
      <c r="K34">
        <v>1</v>
      </c>
      <c r="M34">
        <v>2</v>
      </c>
      <c r="N34" s="84" t="s">
        <v>216</v>
      </c>
      <c r="O34" t="s">
        <v>126</v>
      </c>
      <c r="P34" s="85">
        <v>185.38948370376602</v>
      </c>
      <c r="Q34" s="86"/>
      <c r="R34" s="87">
        <v>62.501902321819216</v>
      </c>
      <c r="S34" s="87"/>
      <c r="T34" s="88">
        <v>135</v>
      </c>
      <c r="U34" s="88">
        <v>135</v>
      </c>
      <c r="V34">
        <v>0</v>
      </c>
      <c r="W34">
        <v>1</v>
      </c>
      <c r="X34">
        <v>0</v>
      </c>
      <c r="Y34">
        <v>0</v>
      </c>
      <c r="Z34">
        <v>1</v>
      </c>
      <c r="AA34" s="83">
        <v>1</v>
      </c>
      <c r="AB34" s="83">
        <v>8.7769055140553967</v>
      </c>
      <c r="AC34" s="83">
        <v>1</v>
      </c>
    </row>
    <row r="35" spans="1:29">
      <c r="A35">
        <v>3206689</v>
      </c>
      <c r="B35" t="s">
        <v>217</v>
      </c>
      <c r="C35" t="s">
        <v>218</v>
      </c>
      <c r="E35" t="s">
        <v>219</v>
      </c>
      <c r="F35" s="81">
        <v>39498</v>
      </c>
      <c r="G35" s="81">
        <v>39639</v>
      </c>
      <c r="H35" s="82"/>
      <c r="I35" s="82"/>
      <c r="J35" s="83" t="s">
        <v>116</v>
      </c>
      <c r="K35">
        <v>1</v>
      </c>
      <c r="M35">
        <v>2</v>
      </c>
      <c r="N35" s="84" t="s">
        <v>111</v>
      </c>
      <c r="O35" t="s">
        <v>107</v>
      </c>
      <c r="P35" s="85">
        <v>189.02191459317692</v>
      </c>
      <c r="Q35" s="86"/>
      <c r="R35" s="87">
        <v>71.486036505084485</v>
      </c>
      <c r="S35" s="87"/>
      <c r="T35" s="88">
        <v>160</v>
      </c>
      <c r="U35" s="88">
        <v>135</v>
      </c>
      <c r="V35">
        <v>1</v>
      </c>
      <c r="W35">
        <v>1</v>
      </c>
      <c r="X35">
        <v>0</v>
      </c>
      <c r="Y35">
        <v>0</v>
      </c>
      <c r="Z35">
        <v>0</v>
      </c>
      <c r="AA35" s="83">
        <v>1</v>
      </c>
      <c r="AB35" s="83">
        <v>9.0243375494494096</v>
      </c>
      <c r="AC35" s="83">
        <v>1</v>
      </c>
    </row>
    <row r="36" spans="1:29">
      <c r="A36">
        <v>3211599</v>
      </c>
      <c r="B36" t="s">
        <v>220</v>
      </c>
      <c r="C36" t="s">
        <v>221</v>
      </c>
      <c r="E36" t="s">
        <v>222</v>
      </c>
      <c r="F36" s="81">
        <v>39173</v>
      </c>
      <c r="G36" s="81">
        <v>40234</v>
      </c>
      <c r="H36" s="82"/>
      <c r="I36" s="82"/>
      <c r="J36" s="83" t="s">
        <v>116</v>
      </c>
      <c r="K36">
        <v>1</v>
      </c>
      <c r="M36">
        <v>2</v>
      </c>
      <c r="N36" s="84" t="s">
        <v>216</v>
      </c>
      <c r="O36" t="s">
        <v>112</v>
      </c>
      <c r="P36" s="85">
        <v>199.18915586429648</v>
      </c>
      <c r="Q36" s="86"/>
      <c r="R36" s="87">
        <v>66.265445967437699</v>
      </c>
      <c r="S36" s="87"/>
      <c r="T36" s="88">
        <v>135</v>
      </c>
      <c r="U36" s="88">
        <v>125</v>
      </c>
      <c r="V36">
        <v>1</v>
      </c>
      <c r="W36">
        <v>1</v>
      </c>
      <c r="X36">
        <v>0</v>
      </c>
      <c r="Y36">
        <v>0</v>
      </c>
      <c r="Z36">
        <v>1</v>
      </c>
      <c r="AA36" s="83">
        <v>3</v>
      </c>
      <c r="AB36" s="83">
        <v>8.9056596776528743</v>
      </c>
      <c r="AC36" s="83">
        <v>1</v>
      </c>
    </row>
    <row r="37" spans="1:29">
      <c r="A37">
        <v>3212792</v>
      </c>
      <c r="B37" t="s">
        <v>223</v>
      </c>
      <c r="C37" t="s">
        <v>143</v>
      </c>
      <c r="E37" t="s">
        <v>224</v>
      </c>
      <c r="F37" s="81">
        <v>40318</v>
      </c>
      <c r="G37" s="81">
        <v>40318</v>
      </c>
      <c r="H37" s="82"/>
      <c r="I37" s="82"/>
      <c r="J37" s="83" t="s">
        <v>105</v>
      </c>
      <c r="K37">
        <v>1</v>
      </c>
      <c r="M37">
        <v>3</v>
      </c>
      <c r="N37" s="84" t="s">
        <v>225</v>
      </c>
      <c r="O37" t="s">
        <v>112</v>
      </c>
      <c r="P37" s="85">
        <v>179.15482931100996</v>
      </c>
      <c r="Q37" s="86"/>
      <c r="R37" s="87">
        <v>69.07249222509563</v>
      </c>
      <c r="S37" s="87"/>
      <c r="T37" s="88">
        <v>140</v>
      </c>
      <c r="U37" s="88">
        <v>125</v>
      </c>
      <c r="V37">
        <v>1</v>
      </c>
      <c r="W37">
        <v>0</v>
      </c>
      <c r="X37">
        <v>1</v>
      </c>
      <c r="Y37">
        <v>0</v>
      </c>
      <c r="Z37">
        <v>1</v>
      </c>
      <c r="AA37" s="83">
        <v>2</v>
      </c>
      <c r="AB37" s="83">
        <v>9.0571232873073306</v>
      </c>
      <c r="AC37" s="83">
        <v>1</v>
      </c>
    </row>
    <row r="38" spans="1:29">
      <c r="A38">
        <v>3214435</v>
      </c>
      <c r="B38" t="s">
        <v>226</v>
      </c>
      <c r="C38" t="s">
        <v>139</v>
      </c>
      <c r="E38" t="s">
        <v>227</v>
      </c>
      <c r="F38" s="81">
        <v>40325</v>
      </c>
      <c r="G38" s="81">
        <v>40325</v>
      </c>
      <c r="H38" s="82"/>
      <c r="I38" s="82"/>
      <c r="J38" s="83" t="s">
        <v>105</v>
      </c>
      <c r="K38">
        <v>1</v>
      </c>
      <c r="M38">
        <v>2</v>
      </c>
      <c r="N38" s="84" t="s">
        <v>228</v>
      </c>
      <c r="O38" t="s">
        <v>112</v>
      </c>
      <c r="P38" s="85">
        <v>174.76204948223312</v>
      </c>
      <c r="Q38" s="86"/>
      <c r="R38" s="87">
        <v>64.773751874745358</v>
      </c>
      <c r="S38" s="87"/>
      <c r="T38" s="88">
        <v>135</v>
      </c>
      <c r="U38" s="88">
        <v>140</v>
      </c>
      <c r="V38">
        <v>0</v>
      </c>
      <c r="W38">
        <v>1</v>
      </c>
      <c r="X38">
        <v>0</v>
      </c>
      <c r="Y38">
        <v>0</v>
      </c>
      <c r="Z38">
        <v>1</v>
      </c>
      <c r="AA38" s="83">
        <v>3</v>
      </c>
      <c r="AB38" s="83">
        <v>8.9792447111860376</v>
      </c>
      <c r="AC38" s="89">
        <v>1</v>
      </c>
    </row>
    <row r="39" spans="1:29">
      <c r="A39">
        <v>3216539</v>
      </c>
      <c r="B39" t="s">
        <v>229</v>
      </c>
      <c r="C39" t="s">
        <v>230</v>
      </c>
      <c r="E39" t="s">
        <v>231</v>
      </c>
      <c r="F39" s="81">
        <v>39322</v>
      </c>
      <c r="G39" s="81">
        <v>39695</v>
      </c>
      <c r="H39" s="82"/>
      <c r="I39" s="82"/>
      <c r="J39" s="83" t="s">
        <v>105</v>
      </c>
      <c r="K39">
        <v>0</v>
      </c>
      <c r="M39">
        <v>0</v>
      </c>
      <c r="N39" s="84" t="s">
        <v>111</v>
      </c>
      <c r="P39" s="85">
        <v>186.75138380756835</v>
      </c>
      <c r="Q39" s="86"/>
      <c r="R39" s="87">
        <v>65.023430907749571</v>
      </c>
      <c r="S39" s="87"/>
      <c r="T39" s="88">
        <v>140</v>
      </c>
      <c r="U39" s="88">
        <v>140</v>
      </c>
      <c r="V39">
        <v>1</v>
      </c>
      <c r="W39">
        <v>0</v>
      </c>
      <c r="X39">
        <v>0</v>
      </c>
      <c r="Y39">
        <v>0</v>
      </c>
      <c r="Z39">
        <v>0</v>
      </c>
      <c r="AA39" s="83">
        <v>0</v>
      </c>
      <c r="AB39" s="83">
        <v>9.0731228452525094</v>
      </c>
      <c r="AC39" s="83">
        <v>1</v>
      </c>
    </row>
    <row r="40" spans="1:29">
      <c r="A40">
        <v>3218263</v>
      </c>
      <c r="B40" t="s">
        <v>232</v>
      </c>
      <c r="C40" t="s">
        <v>233</v>
      </c>
      <c r="E40" t="s">
        <v>234</v>
      </c>
      <c r="F40" s="81">
        <v>40361</v>
      </c>
      <c r="G40" s="81">
        <v>40361</v>
      </c>
      <c r="H40" s="82"/>
      <c r="I40" s="82"/>
      <c r="J40" s="83" t="s">
        <v>105</v>
      </c>
      <c r="K40">
        <v>1</v>
      </c>
      <c r="M40">
        <v>1</v>
      </c>
      <c r="N40" s="84" t="s">
        <v>235</v>
      </c>
      <c r="O40" t="s">
        <v>112</v>
      </c>
      <c r="P40" s="85">
        <v>176.18676156387664</v>
      </c>
      <c r="Q40" s="86"/>
      <c r="R40" s="87">
        <v>71.129460012307391</v>
      </c>
      <c r="S40" s="87"/>
      <c r="T40" s="88">
        <v>180</v>
      </c>
      <c r="U40" s="88">
        <v>160</v>
      </c>
      <c r="V40">
        <v>1</v>
      </c>
      <c r="W40">
        <v>0</v>
      </c>
      <c r="X40">
        <v>0</v>
      </c>
      <c r="Y40">
        <v>0</v>
      </c>
      <c r="Z40">
        <v>0</v>
      </c>
      <c r="AA40" s="83">
        <v>1</v>
      </c>
      <c r="AB40" s="83">
        <v>8.9790272510028437</v>
      </c>
      <c r="AC40" s="83">
        <v>1</v>
      </c>
    </row>
    <row r="41" spans="1:29">
      <c r="A41">
        <v>3220144</v>
      </c>
      <c r="B41" t="s">
        <v>153</v>
      </c>
      <c r="C41" t="s">
        <v>165</v>
      </c>
      <c r="E41" t="s">
        <v>236</v>
      </c>
      <c r="F41" s="81">
        <v>40261</v>
      </c>
      <c r="G41" s="81">
        <v>40261</v>
      </c>
      <c r="H41" s="82"/>
      <c r="I41" s="82"/>
      <c r="J41" s="83" t="s">
        <v>105</v>
      </c>
      <c r="K41">
        <v>1</v>
      </c>
      <c r="M41">
        <v>3</v>
      </c>
      <c r="N41" s="84" t="s">
        <v>237</v>
      </c>
      <c r="O41" t="s">
        <v>112</v>
      </c>
      <c r="P41" s="85">
        <v>187.57611360313604</v>
      </c>
      <c r="Q41" s="86"/>
      <c r="R41" s="87">
        <v>68.367606546380557</v>
      </c>
      <c r="S41" s="87"/>
      <c r="T41" s="88">
        <v>180</v>
      </c>
      <c r="U41" s="88">
        <v>170</v>
      </c>
      <c r="V41">
        <v>0</v>
      </c>
      <c r="W41">
        <v>1</v>
      </c>
      <c r="X41">
        <v>1</v>
      </c>
      <c r="Y41">
        <v>1</v>
      </c>
      <c r="Z41">
        <v>0</v>
      </c>
      <c r="AA41" s="83">
        <v>1</v>
      </c>
      <c r="AB41" s="83">
        <v>8.9369619387027335</v>
      </c>
      <c r="AC41" s="83">
        <v>1</v>
      </c>
    </row>
    <row r="42" spans="1:29">
      <c r="A42">
        <v>3220304</v>
      </c>
      <c r="B42" t="s">
        <v>238</v>
      </c>
      <c r="C42" t="s">
        <v>143</v>
      </c>
      <c r="E42" t="s">
        <v>239</v>
      </c>
      <c r="F42" s="81">
        <v>40351</v>
      </c>
      <c r="G42" s="81">
        <v>40351</v>
      </c>
      <c r="H42" s="82"/>
      <c r="I42" s="82"/>
      <c r="J42" s="83" t="s">
        <v>116</v>
      </c>
      <c r="K42">
        <v>1</v>
      </c>
      <c r="M42">
        <v>2</v>
      </c>
      <c r="N42" s="84" t="s">
        <v>240</v>
      </c>
      <c r="O42" t="s">
        <v>112</v>
      </c>
      <c r="P42" s="85">
        <v>165.55813363054767</v>
      </c>
      <c r="Q42" s="86"/>
      <c r="R42" s="87">
        <v>64.02538780181203</v>
      </c>
      <c r="S42" s="87"/>
      <c r="T42" s="88">
        <v>150</v>
      </c>
      <c r="U42" s="88">
        <v>160</v>
      </c>
      <c r="V42">
        <v>1</v>
      </c>
      <c r="W42">
        <v>1</v>
      </c>
      <c r="X42">
        <v>0</v>
      </c>
      <c r="Y42">
        <v>0</v>
      </c>
      <c r="Z42">
        <v>0</v>
      </c>
      <c r="AA42" s="83">
        <v>1</v>
      </c>
      <c r="AB42" s="83">
        <v>8.859391954133752</v>
      </c>
      <c r="AC42" s="83">
        <v>1</v>
      </c>
    </row>
    <row r="43" spans="1:29">
      <c r="A43">
        <v>3220559</v>
      </c>
      <c r="B43" t="s">
        <v>241</v>
      </c>
      <c r="C43" t="s">
        <v>242</v>
      </c>
      <c r="E43" t="s">
        <v>243</v>
      </c>
      <c r="F43" s="81">
        <v>39888</v>
      </c>
      <c r="G43" s="81">
        <v>40368</v>
      </c>
      <c r="H43" s="82"/>
      <c r="I43" s="82"/>
      <c r="J43" s="83" t="s">
        <v>116</v>
      </c>
      <c r="K43">
        <v>1</v>
      </c>
      <c r="M43">
        <v>2</v>
      </c>
      <c r="N43" s="84" t="s">
        <v>111</v>
      </c>
      <c r="O43" t="s">
        <v>112</v>
      </c>
      <c r="P43" s="85">
        <v>171.52762484300183</v>
      </c>
      <c r="Q43" s="86"/>
      <c r="R43" s="87">
        <v>62.13720404135529</v>
      </c>
      <c r="S43" s="87"/>
      <c r="T43" s="88">
        <v>150</v>
      </c>
      <c r="U43" s="88">
        <v>160</v>
      </c>
      <c r="V43">
        <v>1</v>
      </c>
      <c r="W43">
        <v>1</v>
      </c>
      <c r="X43">
        <v>0</v>
      </c>
      <c r="Y43">
        <v>0</v>
      </c>
      <c r="Z43">
        <v>0</v>
      </c>
      <c r="AA43" s="83">
        <v>1</v>
      </c>
      <c r="AB43" s="83">
        <v>8.9075608853774604</v>
      </c>
      <c r="AC43" s="83">
        <v>1</v>
      </c>
    </row>
    <row r="44" spans="1:29">
      <c r="A44">
        <v>3221470</v>
      </c>
      <c r="B44" t="s">
        <v>244</v>
      </c>
      <c r="C44" t="s">
        <v>204</v>
      </c>
      <c r="E44" t="s">
        <v>245</v>
      </c>
      <c r="F44" s="81">
        <v>40294</v>
      </c>
      <c r="G44" s="81">
        <v>40294</v>
      </c>
      <c r="H44" s="82"/>
      <c r="I44" s="82"/>
      <c r="J44" s="83" t="s">
        <v>105</v>
      </c>
      <c r="K44">
        <v>1</v>
      </c>
      <c r="M44">
        <v>2</v>
      </c>
      <c r="N44" s="84" t="s">
        <v>246</v>
      </c>
      <c r="O44" t="s">
        <v>112</v>
      </c>
      <c r="P44" s="85">
        <v>164.78429006354418</v>
      </c>
      <c r="Q44" s="86"/>
      <c r="R44" s="87">
        <v>65.675270307983737</v>
      </c>
      <c r="S44" s="87"/>
      <c r="T44" s="88">
        <v>180</v>
      </c>
      <c r="U44" s="88">
        <v>180</v>
      </c>
      <c r="V44">
        <v>1</v>
      </c>
      <c r="W44">
        <v>1</v>
      </c>
      <c r="X44">
        <v>0</v>
      </c>
      <c r="Y44">
        <v>0</v>
      </c>
      <c r="Z44">
        <v>0</v>
      </c>
      <c r="AA44" s="83">
        <v>2</v>
      </c>
      <c r="AB44" s="83">
        <v>8.9910153916163829</v>
      </c>
      <c r="AC44" s="89">
        <v>1</v>
      </c>
    </row>
    <row r="45" spans="1:29">
      <c r="A45">
        <v>3221786</v>
      </c>
      <c r="B45" t="s">
        <v>247</v>
      </c>
      <c r="C45" t="s">
        <v>114</v>
      </c>
      <c r="E45" t="s">
        <v>248</v>
      </c>
      <c r="F45" s="81">
        <v>39553</v>
      </c>
      <c r="G45" s="81">
        <v>40371</v>
      </c>
      <c r="H45" s="82"/>
      <c r="I45" s="82"/>
      <c r="J45" s="83" t="s">
        <v>105</v>
      </c>
      <c r="K45">
        <v>1</v>
      </c>
      <c r="M45">
        <v>2</v>
      </c>
      <c r="N45" s="84" t="s">
        <v>132</v>
      </c>
      <c r="O45" t="s">
        <v>126</v>
      </c>
      <c r="P45" s="85">
        <v>176.37122982676374</v>
      </c>
      <c r="Q45" s="86"/>
      <c r="R45" s="87">
        <v>65.252323439344764</v>
      </c>
      <c r="S45" s="87"/>
      <c r="T45" s="88">
        <v>160</v>
      </c>
      <c r="U45" s="88">
        <v>130</v>
      </c>
      <c r="V45">
        <v>0</v>
      </c>
      <c r="W45">
        <v>1</v>
      </c>
      <c r="X45">
        <v>0</v>
      </c>
      <c r="Y45">
        <v>0</v>
      </c>
      <c r="Z45">
        <v>0</v>
      </c>
      <c r="AA45" s="83">
        <v>2</v>
      </c>
      <c r="AB45" s="83">
        <v>8.8689719346759368</v>
      </c>
      <c r="AC45" s="83">
        <v>1</v>
      </c>
    </row>
    <row r="46" spans="1:29">
      <c r="A46">
        <v>3222251</v>
      </c>
      <c r="B46" t="s">
        <v>249</v>
      </c>
      <c r="C46" t="s">
        <v>200</v>
      </c>
      <c r="E46" t="s">
        <v>250</v>
      </c>
      <c r="F46" s="81">
        <v>39897</v>
      </c>
      <c r="G46" s="81">
        <v>40368</v>
      </c>
      <c r="H46" s="82"/>
      <c r="I46" s="82"/>
      <c r="J46" s="83" t="s">
        <v>105</v>
      </c>
      <c r="K46">
        <v>1</v>
      </c>
      <c r="M46">
        <v>2</v>
      </c>
      <c r="N46" s="84" t="s">
        <v>106</v>
      </c>
      <c r="O46" t="s">
        <v>112</v>
      </c>
      <c r="P46" s="85">
        <v>179.67520807331312</v>
      </c>
      <c r="Q46" s="86"/>
      <c r="R46" s="87">
        <v>68.06138877524063</v>
      </c>
      <c r="S46" s="87"/>
      <c r="T46" s="88">
        <v>140</v>
      </c>
      <c r="U46" s="88">
        <v>150</v>
      </c>
      <c r="V46">
        <v>0</v>
      </c>
      <c r="W46">
        <v>1</v>
      </c>
      <c r="X46">
        <v>0</v>
      </c>
      <c r="Y46">
        <v>0</v>
      </c>
      <c r="Z46">
        <v>0</v>
      </c>
      <c r="AA46" s="83">
        <v>2</v>
      </c>
      <c r="AB46" s="83">
        <v>8.8364462213532526</v>
      </c>
      <c r="AC46" s="83">
        <v>1</v>
      </c>
    </row>
    <row r="47" spans="1:29">
      <c r="A47">
        <v>3222259</v>
      </c>
      <c r="B47" t="s">
        <v>251</v>
      </c>
      <c r="C47" t="s">
        <v>252</v>
      </c>
      <c r="E47" t="s">
        <v>253</v>
      </c>
      <c r="F47" s="81">
        <v>39904</v>
      </c>
      <c r="G47" s="81">
        <v>40324</v>
      </c>
      <c r="H47" s="82"/>
      <c r="I47" s="82"/>
      <c r="J47" s="83" t="s">
        <v>105</v>
      </c>
      <c r="K47">
        <v>1</v>
      </c>
      <c r="M47">
        <v>2</v>
      </c>
      <c r="N47" s="84" t="s">
        <v>191</v>
      </c>
      <c r="O47" t="s">
        <v>112</v>
      </c>
      <c r="P47" s="85">
        <v>180.2811702870531</v>
      </c>
      <c r="Q47" s="86"/>
      <c r="R47" s="87">
        <v>59.941802065586671</v>
      </c>
      <c r="S47" s="87"/>
      <c r="T47" s="88">
        <v>180</v>
      </c>
      <c r="U47" s="88">
        <v>120</v>
      </c>
      <c r="V47">
        <v>1</v>
      </c>
      <c r="W47">
        <v>1</v>
      </c>
      <c r="X47">
        <v>0</v>
      </c>
      <c r="Y47">
        <v>0</v>
      </c>
      <c r="Z47">
        <v>1</v>
      </c>
      <c r="AA47" s="83">
        <v>1</v>
      </c>
      <c r="AB47" s="83">
        <v>8.9185468537791159</v>
      </c>
      <c r="AC47" s="83">
        <v>1</v>
      </c>
    </row>
    <row r="48" spans="1:29">
      <c r="A48">
        <v>3222830</v>
      </c>
      <c r="B48" t="s">
        <v>254</v>
      </c>
      <c r="C48" t="s">
        <v>161</v>
      </c>
      <c r="E48" t="s">
        <v>255</v>
      </c>
      <c r="F48" s="81">
        <v>40193</v>
      </c>
      <c r="G48" s="81">
        <v>40372</v>
      </c>
      <c r="H48" s="82"/>
      <c r="I48" s="82"/>
      <c r="J48" s="83" t="s">
        <v>105</v>
      </c>
      <c r="K48">
        <v>1</v>
      </c>
      <c r="M48">
        <v>2</v>
      </c>
      <c r="N48" s="84" t="s">
        <v>256</v>
      </c>
      <c r="O48" t="s">
        <v>126</v>
      </c>
      <c r="P48" s="85">
        <v>176.77283994969912</v>
      </c>
      <c r="Q48" s="86"/>
      <c r="R48" s="87">
        <v>71.728334988583811</v>
      </c>
      <c r="S48" s="87"/>
      <c r="T48" s="88">
        <v>150</v>
      </c>
      <c r="U48" s="88">
        <v>130</v>
      </c>
      <c r="V48">
        <v>0</v>
      </c>
      <c r="W48">
        <v>1</v>
      </c>
      <c r="X48">
        <v>0</v>
      </c>
      <c r="Y48">
        <v>0</v>
      </c>
      <c r="Z48">
        <v>0</v>
      </c>
      <c r="AA48" s="83">
        <v>1</v>
      </c>
      <c r="AB48" s="83">
        <v>8.9012353042518946</v>
      </c>
      <c r="AC48" s="83">
        <v>1</v>
      </c>
    </row>
    <row r="49" spans="1:29">
      <c r="A49">
        <v>3223464</v>
      </c>
      <c r="B49" t="s">
        <v>257</v>
      </c>
      <c r="C49" t="s">
        <v>258</v>
      </c>
      <c r="E49" t="s">
        <v>259</v>
      </c>
      <c r="F49" s="81">
        <v>40221</v>
      </c>
      <c r="G49" s="81">
        <v>40345</v>
      </c>
      <c r="H49" s="82"/>
      <c r="I49" s="82"/>
      <c r="J49" s="83" t="s">
        <v>105</v>
      </c>
      <c r="K49">
        <v>1</v>
      </c>
      <c r="M49">
        <v>2</v>
      </c>
      <c r="N49" s="84" t="s">
        <v>260</v>
      </c>
      <c r="O49" t="s">
        <v>107</v>
      </c>
      <c r="P49" s="85">
        <v>201.94501576013863</v>
      </c>
      <c r="Q49" s="86"/>
      <c r="R49" s="87">
        <v>67.95837031037081</v>
      </c>
      <c r="S49" s="87"/>
      <c r="T49" s="88">
        <v>160</v>
      </c>
      <c r="U49" s="88">
        <v>120</v>
      </c>
      <c r="V49">
        <v>1</v>
      </c>
      <c r="W49">
        <v>1</v>
      </c>
      <c r="X49">
        <v>0</v>
      </c>
      <c r="Y49">
        <v>1</v>
      </c>
      <c r="Z49">
        <v>0</v>
      </c>
      <c r="AA49" s="83">
        <v>4</v>
      </c>
      <c r="AB49" s="83">
        <v>8.9093251231999595</v>
      </c>
      <c r="AC49" s="83">
        <v>1</v>
      </c>
    </row>
    <row r="50" spans="1:29">
      <c r="A50">
        <v>3224852</v>
      </c>
      <c r="B50" t="s">
        <v>261</v>
      </c>
      <c r="C50" t="s">
        <v>262</v>
      </c>
      <c r="E50" t="s">
        <v>263</v>
      </c>
      <c r="F50" s="81">
        <v>40287</v>
      </c>
      <c r="G50" s="81">
        <v>40287</v>
      </c>
      <c r="H50" s="82"/>
      <c r="I50" s="82"/>
      <c r="J50" s="83" t="s">
        <v>116</v>
      </c>
      <c r="K50">
        <v>1</v>
      </c>
      <c r="M50">
        <v>2</v>
      </c>
      <c r="N50" s="84" t="s">
        <v>264</v>
      </c>
      <c r="O50" t="s">
        <v>112</v>
      </c>
      <c r="P50" s="85">
        <v>162.57517290767282</v>
      </c>
      <c r="Q50" s="86"/>
      <c r="R50" s="87">
        <v>67.918288878863677</v>
      </c>
      <c r="S50" s="87"/>
      <c r="T50" s="88">
        <v>180</v>
      </c>
      <c r="U50" s="88">
        <v>140</v>
      </c>
      <c r="V50">
        <v>0</v>
      </c>
      <c r="W50">
        <v>1</v>
      </c>
      <c r="X50">
        <v>0</v>
      </c>
      <c r="Y50">
        <v>0</v>
      </c>
      <c r="Z50">
        <v>0</v>
      </c>
      <c r="AA50" s="83">
        <v>3</v>
      </c>
      <c r="AB50" s="83">
        <v>8.7472627170383923</v>
      </c>
      <c r="AC50" s="89">
        <v>1</v>
      </c>
    </row>
    <row r="51" spans="1:29">
      <c r="A51">
        <v>3225133</v>
      </c>
      <c r="B51" t="s">
        <v>265</v>
      </c>
      <c r="C51" t="s">
        <v>266</v>
      </c>
      <c r="E51" t="s">
        <v>267</v>
      </c>
      <c r="F51" s="81">
        <v>40378</v>
      </c>
      <c r="G51" s="81">
        <v>40378</v>
      </c>
      <c r="H51" s="82"/>
      <c r="I51" s="82"/>
      <c r="J51" s="83" t="s">
        <v>116</v>
      </c>
      <c r="K51">
        <v>1</v>
      </c>
      <c r="M51">
        <v>1</v>
      </c>
      <c r="N51" s="84" t="s">
        <v>268</v>
      </c>
      <c r="O51" t="s">
        <v>112</v>
      </c>
      <c r="P51" s="85">
        <v>172.63523022818845</v>
      </c>
      <c r="Q51" s="86"/>
      <c r="R51" s="87">
        <v>70.767090038280003</v>
      </c>
      <c r="S51" s="87"/>
      <c r="T51" s="88">
        <v>140</v>
      </c>
      <c r="U51" s="88">
        <v>170</v>
      </c>
      <c r="V51">
        <v>1</v>
      </c>
      <c r="W51">
        <v>0</v>
      </c>
      <c r="X51">
        <v>0</v>
      </c>
      <c r="Y51">
        <v>0</v>
      </c>
      <c r="Z51">
        <v>0</v>
      </c>
      <c r="AA51" s="83">
        <v>1</v>
      </c>
      <c r="AB51" s="83">
        <v>8.8621995642781251</v>
      </c>
      <c r="AC51" s="83">
        <v>1</v>
      </c>
    </row>
    <row r="52" spans="1:29">
      <c r="A52">
        <v>3226698</v>
      </c>
      <c r="B52" t="s">
        <v>269</v>
      </c>
      <c r="C52" t="s">
        <v>128</v>
      </c>
      <c r="E52" t="s">
        <v>270</v>
      </c>
      <c r="F52" s="81">
        <v>40366</v>
      </c>
      <c r="G52" s="81">
        <v>40366</v>
      </c>
      <c r="H52" s="82"/>
      <c r="I52" s="82"/>
      <c r="J52" s="83" t="s">
        <v>116</v>
      </c>
      <c r="K52">
        <v>1</v>
      </c>
      <c r="M52">
        <v>2</v>
      </c>
      <c r="N52" s="84" t="s">
        <v>271</v>
      </c>
      <c r="O52" t="s">
        <v>112</v>
      </c>
      <c r="P52" s="85">
        <v>154.2241925559938</v>
      </c>
      <c r="Q52" s="86"/>
      <c r="R52" s="87">
        <v>61.159251673379913</v>
      </c>
      <c r="S52" s="87"/>
      <c r="T52" s="88">
        <v>180</v>
      </c>
      <c r="U52" s="88">
        <v>175</v>
      </c>
      <c r="V52">
        <v>1</v>
      </c>
      <c r="W52">
        <v>1</v>
      </c>
      <c r="X52">
        <v>0</v>
      </c>
      <c r="Y52">
        <v>1</v>
      </c>
      <c r="Z52">
        <v>0</v>
      </c>
      <c r="AA52" s="83">
        <v>1</v>
      </c>
      <c r="AB52" s="83">
        <v>8.7659075403236777</v>
      </c>
      <c r="AC52" s="83">
        <v>1</v>
      </c>
    </row>
    <row r="53" spans="1:29">
      <c r="A53">
        <v>128747</v>
      </c>
      <c r="B53" t="s">
        <v>272</v>
      </c>
      <c r="C53" t="s">
        <v>273</v>
      </c>
      <c r="E53" t="s">
        <v>274</v>
      </c>
      <c r="F53" s="81">
        <v>39662</v>
      </c>
      <c r="G53" s="81">
        <v>40200</v>
      </c>
      <c r="H53" s="82"/>
      <c r="I53" s="82"/>
      <c r="J53" s="83" t="s">
        <v>116</v>
      </c>
      <c r="K53">
        <v>1</v>
      </c>
      <c r="M53">
        <v>2</v>
      </c>
      <c r="N53" s="84" t="s">
        <v>111</v>
      </c>
      <c r="O53" t="s">
        <v>112</v>
      </c>
      <c r="P53" s="85">
        <v>194.47670001653023</v>
      </c>
      <c r="Q53" s="86"/>
      <c r="R53" s="87">
        <v>70.243230185005814</v>
      </c>
      <c r="S53" s="87"/>
      <c r="T53" s="88">
        <v>160</v>
      </c>
      <c r="U53" s="88">
        <v>155</v>
      </c>
      <c r="V53">
        <v>1</v>
      </c>
      <c r="W53">
        <v>1</v>
      </c>
      <c r="X53">
        <v>0</v>
      </c>
      <c r="Y53">
        <v>0</v>
      </c>
      <c r="Z53">
        <v>0</v>
      </c>
      <c r="AA53" s="83">
        <v>1</v>
      </c>
      <c r="AB53" s="83">
        <v>9.0266087396186769</v>
      </c>
      <c r="AC53" s="83">
        <v>1</v>
      </c>
    </row>
    <row r="54" spans="1:29">
      <c r="A54">
        <v>3157394</v>
      </c>
      <c r="B54" t="s">
        <v>275</v>
      </c>
      <c r="C54" t="s">
        <v>276</v>
      </c>
      <c r="E54" t="s">
        <v>277</v>
      </c>
      <c r="F54" s="81">
        <v>39525</v>
      </c>
      <c r="G54" s="81">
        <v>39878</v>
      </c>
      <c r="H54" s="82"/>
      <c r="I54" s="82"/>
      <c r="J54" s="83" t="s">
        <v>116</v>
      </c>
      <c r="K54">
        <v>0</v>
      </c>
      <c r="M54">
        <v>0</v>
      </c>
      <c r="N54" s="84" t="s">
        <v>141</v>
      </c>
      <c r="P54" s="85">
        <v>167.20236362714786</v>
      </c>
      <c r="Q54" s="86"/>
      <c r="R54" s="87">
        <v>72.149840308120474</v>
      </c>
      <c r="S54" s="87"/>
      <c r="T54" s="88">
        <v>165</v>
      </c>
      <c r="U54" s="88">
        <v>150</v>
      </c>
      <c r="V54">
        <v>1</v>
      </c>
      <c r="W54">
        <v>0</v>
      </c>
      <c r="X54">
        <v>0</v>
      </c>
      <c r="Y54">
        <v>0</v>
      </c>
      <c r="Z54">
        <v>0</v>
      </c>
      <c r="AA54" s="83">
        <v>0</v>
      </c>
      <c r="AB54" s="83">
        <v>9.0121930666966357</v>
      </c>
      <c r="AC54" s="83">
        <v>1</v>
      </c>
    </row>
    <row r="55" spans="1:29">
      <c r="A55">
        <v>3157406</v>
      </c>
      <c r="B55" t="s">
        <v>278</v>
      </c>
      <c r="C55" t="s">
        <v>279</v>
      </c>
      <c r="E55" t="s">
        <v>280</v>
      </c>
      <c r="F55" s="81">
        <v>40297</v>
      </c>
      <c r="G55" s="81">
        <v>40297</v>
      </c>
      <c r="H55" s="82"/>
      <c r="I55" s="82"/>
      <c r="J55" s="83" t="s">
        <v>105</v>
      </c>
      <c r="K55">
        <v>1</v>
      </c>
      <c r="M55">
        <v>3</v>
      </c>
      <c r="N55" s="84" t="s">
        <v>141</v>
      </c>
      <c r="O55" t="s">
        <v>112</v>
      </c>
      <c r="P55" s="85">
        <v>173.46420054280316</v>
      </c>
      <c r="Q55" s="86"/>
      <c r="R55" s="87">
        <v>73.807749105035327</v>
      </c>
      <c r="S55" s="87"/>
      <c r="T55" s="88">
        <v>150</v>
      </c>
      <c r="U55" s="88">
        <v>140</v>
      </c>
      <c r="V55">
        <v>0</v>
      </c>
      <c r="W55">
        <v>1</v>
      </c>
      <c r="X55">
        <v>1</v>
      </c>
      <c r="Y55">
        <v>0</v>
      </c>
      <c r="Z55">
        <v>0</v>
      </c>
      <c r="AA55" s="83">
        <v>3</v>
      </c>
      <c r="AB55" s="83">
        <v>9.1002576196799048</v>
      </c>
      <c r="AC55" s="83">
        <v>1</v>
      </c>
    </row>
    <row r="56" spans="1:29">
      <c r="A56">
        <v>3157488</v>
      </c>
      <c r="B56" t="s">
        <v>281</v>
      </c>
      <c r="C56" t="s">
        <v>158</v>
      </c>
      <c r="E56" t="s">
        <v>282</v>
      </c>
      <c r="F56" s="81">
        <v>40360</v>
      </c>
      <c r="G56" s="81">
        <v>40360</v>
      </c>
      <c r="H56" s="82"/>
      <c r="I56" s="82"/>
      <c r="J56" s="83" t="s">
        <v>105</v>
      </c>
      <c r="K56">
        <v>1</v>
      </c>
      <c r="M56">
        <v>2</v>
      </c>
      <c r="N56" s="84" t="s">
        <v>111</v>
      </c>
      <c r="O56" t="s">
        <v>112</v>
      </c>
      <c r="P56" s="85">
        <v>187.57713678467553</v>
      </c>
      <c r="Q56" s="86"/>
      <c r="R56" s="87">
        <v>66.492192091536708</v>
      </c>
      <c r="S56" s="87"/>
      <c r="T56" s="88">
        <v>125</v>
      </c>
      <c r="U56" s="88">
        <v>120</v>
      </c>
      <c r="V56">
        <v>1</v>
      </c>
      <c r="W56">
        <v>1</v>
      </c>
      <c r="X56">
        <v>0</v>
      </c>
      <c r="Y56">
        <v>0</v>
      </c>
      <c r="Z56">
        <v>0</v>
      </c>
      <c r="AA56" s="83">
        <v>1</v>
      </c>
      <c r="AB56" s="83">
        <v>8.9404658579907839</v>
      </c>
      <c r="AC56" s="89">
        <v>1</v>
      </c>
    </row>
    <row r="57" spans="1:29">
      <c r="A57">
        <v>3157551</v>
      </c>
      <c r="B57" t="s">
        <v>283</v>
      </c>
      <c r="C57" t="s">
        <v>218</v>
      </c>
      <c r="E57" t="s">
        <v>284</v>
      </c>
      <c r="F57" s="81">
        <v>40245</v>
      </c>
      <c r="G57" s="81">
        <v>40245</v>
      </c>
      <c r="H57" s="82"/>
      <c r="I57" s="82"/>
      <c r="J57" s="83" t="s">
        <v>105</v>
      </c>
      <c r="K57">
        <v>1</v>
      </c>
      <c r="M57">
        <v>2</v>
      </c>
      <c r="N57" s="84" t="s">
        <v>216</v>
      </c>
      <c r="O57" t="s">
        <v>112</v>
      </c>
      <c r="P57" s="85">
        <v>184.66711753688287</v>
      </c>
      <c r="Q57" s="86"/>
      <c r="R57" s="87">
        <v>79.201834851992317</v>
      </c>
      <c r="S57" s="87"/>
      <c r="T57" s="88">
        <v>140</v>
      </c>
      <c r="U57" s="88">
        <v>130</v>
      </c>
      <c r="V57">
        <v>1</v>
      </c>
      <c r="W57">
        <v>1</v>
      </c>
      <c r="X57">
        <v>0</v>
      </c>
      <c r="Y57">
        <v>0</v>
      </c>
      <c r="Z57">
        <v>1</v>
      </c>
      <c r="AA57" s="83">
        <v>3</v>
      </c>
      <c r="AB57" s="83">
        <v>8.9756073690252371</v>
      </c>
      <c r="AC57" s="83">
        <v>1</v>
      </c>
    </row>
    <row r="58" spans="1:29">
      <c r="A58">
        <v>3157918</v>
      </c>
      <c r="B58" t="s">
        <v>285</v>
      </c>
      <c r="C58" t="s">
        <v>161</v>
      </c>
      <c r="E58" t="s">
        <v>286</v>
      </c>
      <c r="F58" s="81">
        <v>39086</v>
      </c>
      <c r="G58" s="81">
        <v>40224</v>
      </c>
      <c r="H58" s="82"/>
      <c r="I58" s="82"/>
      <c r="J58" s="83" t="s">
        <v>105</v>
      </c>
      <c r="K58">
        <v>1</v>
      </c>
      <c r="M58">
        <v>2</v>
      </c>
      <c r="N58" s="84" t="s">
        <v>111</v>
      </c>
      <c r="O58" t="s">
        <v>107</v>
      </c>
      <c r="P58" s="85">
        <v>188.74608758749673</v>
      </c>
      <c r="Q58" s="86"/>
      <c r="R58" s="87">
        <v>70.307258612010628</v>
      </c>
      <c r="S58" s="87"/>
      <c r="T58" s="88">
        <v>120</v>
      </c>
      <c r="U58" s="88">
        <v>130</v>
      </c>
      <c r="V58">
        <v>1</v>
      </c>
      <c r="W58">
        <v>1</v>
      </c>
      <c r="X58">
        <v>0</v>
      </c>
      <c r="Y58">
        <v>0</v>
      </c>
      <c r="Z58">
        <v>0</v>
      </c>
      <c r="AA58" s="83">
        <v>3</v>
      </c>
      <c r="AB58" s="83">
        <v>8.8638350176508531</v>
      </c>
      <c r="AC58" s="83">
        <v>1</v>
      </c>
    </row>
    <row r="59" spans="1:29">
      <c r="A59">
        <v>3158292</v>
      </c>
      <c r="B59" t="s">
        <v>287</v>
      </c>
      <c r="C59" t="s">
        <v>218</v>
      </c>
      <c r="E59" t="s">
        <v>288</v>
      </c>
      <c r="F59" s="81">
        <v>40324</v>
      </c>
      <c r="G59" s="81">
        <v>40324</v>
      </c>
      <c r="H59" s="82"/>
      <c r="I59" s="82"/>
      <c r="J59" s="83" t="s">
        <v>105</v>
      </c>
      <c r="K59">
        <v>1</v>
      </c>
      <c r="M59">
        <v>2</v>
      </c>
      <c r="N59" s="84" t="s">
        <v>289</v>
      </c>
      <c r="O59" t="s">
        <v>112</v>
      </c>
      <c r="P59" s="85">
        <v>185.95741767028812</v>
      </c>
      <c r="Q59" s="86"/>
      <c r="R59" s="87">
        <v>64.564418026711792</v>
      </c>
      <c r="S59" s="87"/>
      <c r="T59" s="88">
        <v>140</v>
      </c>
      <c r="U59" s="88">
        <v>115</v>
      </c>
      <c r="V59">
        <v>1</v>
      </c>
      <c r="W59">
        <v>1</v>
      </c>
      <c r="X59">
        <v>0</v>
      </c>
      <c r="Y59">
        <v>0</v>
      </c>
      <c r="Z59">
        <v>0</v>
      </c>
      <c r="AA59" s="83">
        <v>1</v>
      </c>
      <c r="AB59" s="83">
        <v>8.8675711309362661</v>
      </c>
      <c r="AC59" s="83">
        <v>1</v>
      </c>
    </row>
    <row r="60" spans="1:29">
      <c r="A60">
        <v>3158446</v>
      </c>
      <c r="B60" t="s">
        <v>290</v>
      </c>
      <c r="C60" t="s">
        <v>161</v>
      </c>
      <c r="E60" t="s">
        <v>291</v>
      </c>
      <c r="F60" s="81">
        <v>39925</v>
      </c>
      <c r="G60" s="81">
        <v>39925</v>
      </c>
      <c r="H60" s="82"/>
      <c r="I60" s="82"/>
      <c r="J60" s="83" t="s">
        <v>105</v>
      </c>
      <c r="K60">
        <v>1</v>
      </c>
      <c r="M60">
        <v>1</v>
      </c>
      <c r="N60" s="84" t="s">
        <v>240</v>
      </c>
      <c r="O60" t="s">
        <v>112</v>
      </c>
      <c r="P60" s="85">
        <v>166.28150024160277</v>
      </c>
      <c r="Q60" s="86"/>
      <c r="R60" s="87">
        <v>69.288842824753374</v>
      </c>
      <c r="S60" s="87"/>
      <c r="T60" s="88">
        <v>160</v>
      </c>
      <c r="U60" s="88">
        <v>140</v>
      </c>
      <c r="V60">
        <v>1</v>
      </c>
      <c r="W60">
        <v>0</v>
      </c>
      <c r="X60">
        <v>0</v>
      </c>
      <c r="Y60">
        <v>0</v>
      </c>
      <c r="Z60">
        <v>0</v>
      </c>
      <c r="AA60" s="83">
        <v>3</v>
      </c>
      <c r="AB60" s="83">
        <v>9.1204102032817893</v>
      </c>
      <c r="AC60" s="83">
        <v>1</v>
      </c>
    </row>
    <row r="61" spans="1:29">
      <c r="A61">
        <v>3158515</v>
      </c>
      <c r="B61" t="s">
        <v>292</v>
      </c>
      <c r="C61" t="s">
        <v>161</v>
      </c>
      <c r="E61" t="s">
        <v>293</v>
      </c>
      <c r="F61" s="81">
        <v>40283</v>
      </c>
      <c r="G61" s="81">
        <v>40313</v>
      </c>
      <c r="H61" s="82"/>
      <c r="I61" s="82"/>
      <c r="J61" s="83" t="s">
        <v>116</v>
      </c>
      <c r="K61">
        <v>0</v>
      </c>
      <c r="M61">
        <v>0</v>
      </c>
      <c r="N61" s="84" t="s">
        <v>271</v>
      </c>
      <c r="P61" s="85">
        <v>168.84261458442779</v>
      </c>
      <c r="Q61" s="86"/>
      <c r="R61" s="87">
        <v>66.58210473775398</v>
      </c>
      <c r="S61" s="87"/>
      <c r="T61" s="88">
        <v>180</v>
      </c>
      <c r="U61" s="88">
        <v>130</v>
      </c>
      <c r="V61">
        <v>0</v>
      </c>
      <c r="W61">
        <v>1</v>
      </c>
      <c r="X61">
        <v>0</v>
      </c>
      <c r="Y61">
        <v>0</v>
      </c>
      <c r="Z61">
        <v>1</v>
      </c>
      <c r="AA61" s="83">
        <v>0</v>
      </c>
      <c r="AB61" s="83">
        <v>8.9424631083558772</v>
      </c>
      <c r="AC61" s="83">
        <v>1</v>
      </c>
    </row>
    <row r="62" spans="1:29">
      <c r="A62">
        <v>3158708</v>
      </c>
      <c r="B62" t="s">
        <v>294</v>
      </c>
      <c r="C62" t="s">
        <v>114</v>
      </c>
      <c r="E62" t="s">
        <v>295</v>
      </c>
      <c r="F62" s="81">
        <v>40344</v>
      </c>
      <c r="G62" s="81">
        <v>40344</v>
      </c>
      <c r="H62" s="82"/>
      <c r="I62" s="82"/>
      <c r="J62" s="83" t="s">
        <v>105</v>
      </c>
      <c r="K62">
        <v>1</v>
      </c>
      <c r="M62">
        <v>2</v>
      </c>
      <c r="N62" s="84" t="s">
        <v>296</v>
      </c>
      <c r="O62" t="s">
        <v>112</v>
      </c>
      <c r="P62" s="85">
        <v>186.93994479661342</v>
      </c>
      <c r="Q62" s="86"/>
      <c r="R62" s="87">
        <v>66.73887433949858</v>
      </c>
      <c r="S62" s="87"/>
      <c r="T62" s="88">
        <v>160</v>
      </c>
      <c r="U62" s="88">
        <v>150</v>
      </c>
      <c r="V62">
        <v>1</v>
      </c>
      <c r="W62">
        <v>1</v>
      </c>
      <c r="X62">
        <v>0</v>
      </c>
      <c r="Y62">
        <v>1</v>
      </c>
      <c r="Z62">
        <v>0</v>
      </c>
      <c r="AA62" s="83">
        <v>3</v>
      </c>
      <c r="AB62" s="83">
        <v>8.9448715412756421</v>
      </c>
      <c r="AC62" s="89">
        <v>1</v>
      </c>
    </row>
    <row r="63" spans="1:29">
      <c r="A63">
        <v>3159574</v>
      </c>
      <c r="B63" t="s">
        <v>297</v>
      </c>
      <c r="C63" t="s">
        <v>158</v>
      </c>
      <c r="E63" t="s">
        <v>298</v>
      </c>
      <c r="F63" s="81">
        <v>39538</v>
      </c>
      <c r="G63" s="81">
        <v>40336</v>
      </c>
      <c r="H63" s="82"/>
      <c r="I63" s="82"/>
      <c r="J63" s="83" t="s">
        <v>105</v>
      </c>
      <c r="K63">
        <v>1</v>
      </c>
      <c r="M63">
        <v>2</v>
      </c>
      <c r="N63" s="84" t="s">
        <v>299</v>
      </c>
      <c r="O63" t="s">
        <v>112</v>
      </c>
      <c r="P63" s="85">
        <v>183.22636424243683</v>
      </c>
      <c r="Q63" s="86"/>
      <c r="R63" s="87">
        <v>62.100987962330692</v>
      </c>
      <c r="S63" s="87"/>
      <c r="V63">
        <v>0</v>
      </c>
      <c r="W63">
        <v>1</v>
      </c>
      <c r="X63">
        <v>0</v>
      </c>
      <c r="Y63">
        <v>1</v>
      </c>
      <c r="Z63">
        <v>1</v>
      </c>
      <c r="AA63" s="83">
        <v>1</v>
      </c>
      <c r="AB63" s="83">
        <v>9.0239376901037751</v>
      </c>
      <c r="AC63" s="83">
        <v>1</v>
      </c>
    </row>
    <row r="64" spans="1:29">
      <c r="A64">
        <v>3159821</v>
      </c>
      <c r="B64" t="s">
        <v>300</v>
      </c>
      <c r="C64" t="s">
        <v>279</v>
      </c>
      <c r="E64" t="s">
        <v>301</v>
      </c>
      <c r="F64" s="81">
        <v>40274</v>
      </c>
      <c r="G64" s="81">
        <v>40274</v>
      </c>
      <c r="H64" s="82"/>
      <c r="I64" s="82"/>
      <c r="J64" s="83" t="s">
        <v>105</v>
      </c>
      <c r="K64">
        <v>1</v>
      </c>
      <c r="M64">
        <v>3</v>
      </c>
      <c r="N64" s="84" t="s">
        <v>302</v>
      </c>
      <c r="O64" t="s">
        <v>112</v>
      </c>
      <c r="P64" s="85">
        <v>170.60162281239172</v>
      </c>
      <c r="Q64" s="86"/>
      <c r="R64" s="87">
        <v>65.486727508832701</v>
      </c>
      <c r="S64" s="87"/>
      <c r="T64" s="88">
        <v>140</v>
      </c>
      <c r="U64" s="88">
        <v>150</v>
      </c>
      <c r="V64">
        <v>0</v>
      </c>
      <c r="W64">
        <v>0</v>
      </c>
      <c r="X64">
        <v>1</v>
      </c>
      <c r="Y64">
        <v>1</v>
      </c>
      <c r="Z64">
        <v>0</v>
      </c>
      <c r="AA64" s="83">
        <v>3</v>
      </c>
      <c r="AB64" s="83">
        <v>9.0781732693314545</v>
      </c>
      <c r="AC64" s="83">
        <v>1</v>
      </c>
    </row>
    <row r="65" spans="1:29">
      <c r="A65">
        <v>3160132</v>
      </c>
      <c r="B65" t="s">
        <v>281</v>
      </c>
      <c r="C65" t="s">
        <v>276</v>
      </c>
      <c r="E65" t="s">
        <v>303</v>
      </c>
      <c r="F65" s="81">
        <v>40297</v>
      </c>
      <c r="G65" s="81">
        <v>40297</v>
      </c>
      <c r="H65" s="82"/>
      <c r="I65" s="82"/>
      <c r="J65" s="83" t="s">
        <v>105</v>
      </c>
      <c r="K65">
        <v>1</v>
      </c>
      <c r="M65">
        <v>2</v>
      </c>
      <c r="N65" s="84" t="s">
        <v>152</v>
      </c>
      <c r="O65" t="s">
        <v>112</v>
      </c>
      <c r="P65" s="85">
        <v>177.59052116132807</v>
      </c>
      <c r="Q65" s="86"/>
      <c r="R65" s="87">
        <v>68.477118803421035</v>
      </c>
      <c r="S65" s="87"/>
      <c r="T65" s="88">
        <v>180</v>
      </c>
      <c r="U65" s="88">
        <v>120</v>
      </c>
      <c r="V65">
        <v>0</v>
      </c>
      <c r="W65">
        <v>1</v>
      </c>
      <c r="X65">
        <v>0</v>
      </c>
      <c r="Y65">
        <v>1</v>
      </c>
      <c r="Z65">
        <v>0</v>
      </c>
      <c r="AA65" s="83">
        <v>4</v>
      </c>
      <c r="AB65" s="83">
        <v>8.8891157871286843</v>
      </c>
      <c r="AC65" s="83">
        <v>1</v>
      </c>
    </row>
    <row r="66" spans="1:29">
      <c r="A66">
        <v>3160278</v>
      </c>
      <c r="B66" t="s">
        <v>304</v>
      </c>
      <c r="C66" t="s">
        <v>305</v>
      </c>
      <c r="E66" t="s">
        <v>306</v>
      </c>
      <c r="F66" s="81">
        <v>40211</v>
      </c>
      <c r="G66" s="81">
        <v>40372</v>
      </c>
      <c r="H66" s="82"/>
      <c r="I66" s="82"/>
      <c r="J66" s="83" t="s">
        <v>105</v>
      </c>
      <c r="K66">
        <v>1</v>
      </c>
      <c r="M66">
        <v>2</v>
      </c>
      <c r="N66" s="84" t="s">
        <v>198</v>
      </c>
      <c r="O66" t="s">
        <v>112</v>
      </c>
      <c r="P66" s="85">
        <v>181.3153567124391</v>
      </c>
      <c r="Q66" s="86"/>
      <c r="R66" s="87">
        <v>67.602048476110213</v>
      </c>
      <c r="S66" s="87"/>
      <c r="T66" s="88">
        <v>150</v>
      </c>
      <c r="U66" s="88">
        <v>130</v>
      </c>
      <c r="V66">
        <v>1</v>
      </c>
      <c r="W66">
        <v>1</v>
      </c>
      <c r="X66">
        <v>0</v>
      </c>
      <c r="Y66">
        <v>1</v>
      </c>
      <c r="Z66">
        <v>0</v>
      </c>
      <c r="AA66" s="83">
        <v>1</v>
      </c>
      <c r="AB66" s="83">
        <v>9.0000136593473137</v>
      </c>
      <c r="AC66" s="83">
        <v>1</v>
      </c>
    </row>
    <row r="67" spans="1:29">
      <c r="A67">
        <v>3160555</v>
      </c>
      <c r="B67" t="s">
        <v>307</v>
      </c>
      <c r="C67" t="s">
        <v>258</v>
      </c>
      <c r="E67" t="s">
        <v>308</v>
      </c>
      <c r="F67" s="81">
        <v>39520</v>
      </c>
      <c r="G67" s="81">
        <v>40379</v>
      </c>
      <c r="H67" s="82"/>
      <c r="I67" s="82"/>
      <c r="J67" s="83" t="s">
        <v>105</v>
      </c>
      <c r="K67">
        <v>1</v>
      </c>
      <c r="M67">
        <v>3</v>
      </c>
      <c r="N67" s="84" t="s">
        <v>141</v>
      </c>
      <c r="O67" t="s">
        <v>112</v>
      </c>
      <c r="P67" s="85">
        <v>185.57797648070846</v>
      </c>
      <c r="Q67" s="86"/>
      <c r="R67" s="87">
        <v>69.143437359307427</v>
      </c>
      <c r="S67" s="87"/>
      <c r="T67" s="88">
        <v>160</v>
      </c>
      <c r="U67" s="88">
        <v>120</v>
      </c>
      <c r="V67">
        <v>0</v>
      </c>
      <c r="W67">
        <v>1</v>
      </c>
      <c r="X67">
        <v>1</v>
      </c>
      <c r="Y67">
        <v>0</v>
      </c>
      <c r="Z67">
        <v>0</v>
      </c>
      <c r="AA67" s="83">
        <v>1</v>
      </c>
      <c r="AB67" s="83">
        <v>8.9319257027411361</v>
      </c>
      <c r="AC67" s="83">
        <v>1</v>
      </c>
    </row>
    <row r="68" spans="1:29">
      <c r="A68">
        <v>3160824</v>
      </c>
      <c r="B68" t="s">
        <v>309</v>
      </c>
      <c r="C68" t="s">
        <v>279</v>
      </c>
      <c r="E68" t="s">
        <v>310</v>
      </c>
      <c r="F68" s="81">
        <v>39044</v>
      </c>
      <c r="G68" s="81">
        <v>40378</v>
      </c>
      <c r="H68" s="82"/>
      <c r="I68" s="82"/>
      <c r="J68" s="83" t="s">
        <v>105</v>
      </c>
      <c r="K68">
        <v>0</v>
      </c>
      <c r="M68">
        <v>0</v>
      </c>
      <c r="N68" s="84" t="s">
        <v>311</v>
      </c>
      <c r="P68" s="85">
        <v>181.3871499504603</v>
      </c>
      <c r="Q68" s="86"/>
      <c r="R68" s="87">
        <v>69.382557158824056</v>
      </c>
      <c r="S68" s="87"/>
      <c r="T68" s="88">
        <v>180</v>
      </c>
      <c r="U68" s="88">
        <v>140</v>
      </c>
      <c r="V68">
        <v>0</v>
      </c>
      <c r="W68">
        <v>1</v>
      </c>
      <c r="X68">
        <v>0</v>
      </c>
      <c r="Y68">
        <v>0</v>
      </c>
      <c r="Z68">
        <v>1</v>
      </c>
      <c r="AA68" s="83">
        <v>0</v>
      </c>
      <c r="AB68" s="83">
        <v>8.855711229075677</v>
      </c>
      <c r="AC68" s="89">
        <v>1</v>
      </c>
    </row>
    <row r="69" spans="1:29">
      <c r="A69">
        <v>3160982</v>
      </c>
      <c r="B69" t="s">
        <v>312</v>
      </c>
      <c r="C69" t="s">
        <v>313</v>
      </c>
      <c r="E69" t="s">
        <v>314</v>
      </c>
      <c r="F69" s="81">
        <v>40211</v>
      </c>
      <c r="G69" s="81">
        <v>40211</v>
      </c>
      <c r="H69" s="82"/>
      <c r="I69" s="82"/>
      <c r="J69" s="83" t="s">
        <v>105</v>
      </c>
      <c r="K69">
        <v>1</v>
      </c>
      <c r="M69">
        <v>2</v>
      </c>
      <c r="N69" s="84" t="s">
        <v>315</v>
      </c>
      <c r="O69" t="s">
        <v>112</v>
      </c>
      <c r="P69" s="85">
        <v>170.89038738020463</v>
      </c>
      <c r="Q69" s="86"/>
      <c r="R69" s="87">
        <v>76.015874911681749</v>
      </c>
      <c r="S69" s="87"/>
      <c r="T69" s="88">
        <v>140</v>
      </c>
      <c r="U69" s="88">
        <v>170</v>
      </c>
      <c r="V69">
        <v>0</v>
      </c>
      <c r="W69">
        <v>1</v>
      </c>
      <c r="X69">
        <v>0</v>
      </c>
      <c r="Y69">
        <v>1</v>
      </c>
      <c r="Z69">
        <v>0</v>
      </c>
      <c r="AA69" s="83">
        <v>3</v>
      </c>
      <c r="AB69" s="83">
        <v>8.8026924173347645</v>
      </c>
      <c r="AC69" s="83">
        <v>1</v>
      </c>
    </row>
    <row r="70" spans="1:29">
      <c r="A70">
        <v>3161025</v>
      </c>
      <c r="B70" t="s">
        <v>316</v>
      </c>
      <c r="C70" t="s">
        <v>317</v>
      </c>
      <c r="E70" t="s">
        <v>318</v>
      </c>
      <c r="F70" s="81">
        <v>39387</v>
      </c>
      <c r="G70" s="81">
        <v>40352</v>
      </c>
      <c r="H70" s="82"/>
      <c r="I70" s="82"/>
      <c r="J70" s="83" t="s">
        <v>105</v>
      </c>
      <c r="K70">
        <v>1</v>
      </c>
      <c r="M70">
        <v>2</v>
      </c>
      <c r="N70" s="84" t="s">
        <v>111</v>
      </c>
      <c r="O70" t="s">
        <v>107</v>
      </c>
      <c r="P70" s="85">
        <v>198.84845914901234</v>
      </c>
      <c r="Q70" s="86"/>
      <c r="R70" s="87">
        <v>69.613700689806137</v>
      </c>
      <c r="S70" s="87"/>
      <c r="T70" s="88">
        <v>180</v>
      </c>
      <c r="U70" s="88">
        <v>175</v>
      </c>
      <c r="V70">
        <v>0</v>
      </c>
      <c r="W70">
        <v>1</v>
      </c>
      <c r="X70">
        <v>0</v>
      </c>
      <c r="Y70">
        <v>1</v>
      </c>
      <c r="Z70">
        <v>0</v>
      </c>
      <c r="AA70" s="83">
        <v>1</v>
      </c>
      <c r="AB70" s="83">
        <v>8.9790650405077024</v>
      </c>
      <c r="AC70" s="83">
        <v>1</v>
      </c>
    </row>
    <row r="71" spans="1:29">
      <c r="A71">
        <v>3161205</v>
      </c>
      <c r="B71" t="s">
        <v>319</v>
      </c>
      <c r="C71" t="s">
        <v>189</v>
      </c>
      <c r="E71" t="s">
        <v>320</v>
      </c>
      <c r="F71" s="81">
        <v>40269</v>
      </c>
      <c r="G71" s="81">
        <v>40269</v>
      </c>
      <c r="H71" s="82"/>
      <c r="I71" s="82"/>
      <c r="J71" s="83" t="s">
        <v>116</v>
      </c>
      <c r="K71">
        <v>1</v>
      </c>
      <c r="M71">
        <v>2</v>
      </c>
      <c r="N71" s="84" t="s">
        <v>121</v>
      </c>
      <c r="O71" t="s">
        <v>126</v>
      </c>
      <c r="P71" s="85">
        <v>184.87198121845722</v>
      </c>
      <c r="Q71" s="86"/>
      <c r="R71" s="87">
        <v>73.613435562001541</v>
      </c>
      <c r="S71" s="87"/>
      <c r="T71" s="88">
        <v>160</v>
      </c>
      <c r="U71" s="88">
        <v>155</v>
      </c>
      <c r="V71">
        <v>1</v>
      </c>
      <c r="W71">
        <v>1</v>
      </c>
      <c r="X71">
        <v>0</v>
      </c>
      <c r="Y71">
        <v>0</v>
      </c>
      <c r="Z71">
        <v>1</v>
      </c>
      <c r="AA71" s="83">
        <v>1</v>
      </c>
      <c r="AB71" s="83">
        <v>8.9935452420788344</v>
      </c>
      <c r="AC71" s="83">
        <v>1</v>
      </c>
    </row>
    <row r="72" spans="1:29">
      <c r="A72">
        <v>3161482</v>
      </c>
      <c r="B72" t="s">
        <v>127</v>
      </c>
      <c r="C72" t="s">
        <v>321</v>
      </c>
      <c r="E72" t="s">
        <v>322</v>
      </c>
      <c r="F72" s="81">
        <v>40361</v>
      </c>
      <c r="G72" s="81">
        <v>40361</v>
      </c>
      <c r="H72" s="82"/>
      <c r="I72" s="82"/>
      <c r="J72" s="83" t="s">
        <v>116</v>
      </c>
      <c r="K72">
        <v>1</v>
      </c>
      <c r="M72">
        <v>2</v>
      </c>
      <c r="N72" s="84" t="s">
        <v>323</v>
      </c>
      <c r="O72" t="s">
        <v>112</v>
      </c>
      <c r="P72" s="85">
        <v>180.72238890425069</v>
      </c>
      <c r="Q72" s="86"/>
      <c r="R72" s="87">
        <v>70.584527166793123</v>
      </c>
      <c r="S72" s="87"/>
      <c r="T72" s="88">
        <v>165</v>
      </c>
      <c r="U72" s="88">
        <v>150</v>
      </c>
      <c r="V72">
        <v>1</v>
      </c>
      <c r="W72">
        <v>1</v>
      </c>
      <c r="X72">
        <v>0</v>
      </c>
      <c r="Y72">
        <v>0</v>
      </c>
      <c r="Z72">
        <v>0</v>
      </c>
      <c r="AA72" s="83">
        <v>3</v>
      </c>
      <c r="AB72" s="83">
        <v>8.9430332251096836</v>
      </c>
      <c r="AC72" s="83">
        <v>1</v>
      </c>
    </row>
    <row r="73" spans="1:29">
      <c r="A73">
        <v>3161488</v>
      </c>
      <c r="B73" t="s">
        <v>130</v>
      </c>
      <c r="C73" t="s">
        <v>109</v>
      </c>
      <c r="E73" t="s">
        <v>324</v>
      </c>
      <c r="F73" s="81">
        <v>39662</v>
      </c>
      <c r="G73" s="81">
        <v>39662</v>
      </c>
      <c r="H73" s="82"/>
      <c r="I73" s="82"/>
      <c r="J73" s="83" t="s">
        <v>116</v>
      </c>
      <c r="K73">
        <v>1</v>
      </c>
      <c r="M73">
        <v>2</v>
      </c>
      <c r="N73" s="84" t="s">
        <v>325</v>
      </c>
      <c r="O73" t="s">
        <v>112</v>
      </c>
      <c r="P73" s="85">
        <v>188.29841155791655</v>
      </c>
      <c r="Q73" s="86"/>
      <c r="R73" s="87">
        <v>72.635073921410367</v>
      </c>
      <c r="S73" s="87"/>
      <c r="T73" s="88">
        <v>150</v>
      </c>
      <c r="U73" s="88">
        <v>140</v>
      </c>
      <c r="V73">
        <v>0</v>
      </c>
      <c r="W73">
        <v>1</v>
      </c>
      <c r="X73">
        <v>0</v>
      </c>
      <c r="Y73">
        <v>1</v>
      </c>
      <c r="Z73">
        <v>0</v>
      </c>
      <c r="AA73" s="83">
        <v>2</v>
      </c>
      <c r="AB73" s="83">
        <v>8.7965533280977972</v>
      </c>
      <c r="AC73" s="83">
        <v>1</v>
      </c>
    </row>
    <row r="74" spans="1:29">
      <c r="A74">
        <v>3161730</v>
      </c>
      <c r="B74" t="s">
        <v>133</v>
      </c>
      <c r="C74" t="s">
        <v>128</v>
      </c>
      <c r="E74" t="s">
        <v>326</v>
      </c>
      <c r="F74" s="81">
        <v>39614</v>
      </c>
      <c r="G74" s="81">
        <v>40361</v>
      </c>
      <c r="H74" s="82"/>
      <c r="I74" s="82"/>
      <c r="J74" s="83" t="s">
        <v>105</v>
      </c>
      <c r="K74">
        <v>0</v>
      </c>
      <c r="M74">
        <v>0</v>
      </c>
      <c r="N74" s="84" t="s">
        <v>111</v>
      </c>
      <c r="P74" s="85">
        <v>188.62007709656609</v>
      </c>
      <c r="Q74" s="86"/>
      <c r="R74" s="87">
        <v>63.798659867607057</v>
      </c>
      <c r="S74" s="87"/>
      <c r="T74" s="88">
        <v>125</v>
      </c>
      <c r="U74" s="88">
        <v>120</v>
      </c>
      <c r="V74">
        <v>1</v>
      </c>
      <c r="W74">
        <v>0</v>
      </c>
      <c r="X74">
        <v>1</v>
      </c>
      <c r="Y74">
        <v>1</v>
      </c>
      <c r="Z74">
        <v>0</v>
      </c>
      <c r="AA74" s="83">
        <v>0</v>
      </c>
      <c r="AB74" s="83">
        <v>8.8475538801460054</v>
      </c>
      <c r="AC74" s="89">
        <v>1</v>
      </c>
    </row>
    <row r="75" spans="1:29">
      <c r="A75">
        <v>3162206</v>
      </c>
      <c r="B75" t="s">
        <v>136</v>
      </c>
      <c r="C75" t="s">
        <v>313</v>
      </c>
      <c r="E75" t="s">
        <v>327</v>
      </c>
      <c r="F75" s="81">
        <v>39804</v>
      </c>
      <c r="G75" s="81">
        <v>39995</v>
      </c>
      <c r="H75" s="82"/>
      <c r="I75" s="82"/>
      <c r="J75" s="83" t="s">
        <v>105</v>
      </c>
      <c r="K75">
        <v>1</v>
      </c>
      <c r="M75">
        <v>2</v>
      </c>
      <c r="N75" s="84" t="s">
        <v>264</v>
      </c>
      <c r="O75" t="s">
        <v>112</v>
      </c>
      <c r="P75" s="85">
        <v>173.63468532465049</v>
      </c>
      <c r="Q75" s="86"/>
      <c r="R75" s="87">
        <v>72.232195053366013</v>
      </c>
      <c r="S75" s="87"/>
      <c r="T75" s="88">
        <v>140</v>
      </c>
      <c r="U75" s="88">
        <v>130</v>
      </c>
      <c r="V75">
        <v>1</v>
      </c>
      <c r="W75">
        <v>1</v>
      </c>
      <c r="X75">
        <v>0</v>
      </c>
      <c r="Y75">
        <v>1</v>
      </c>
      <c r="Z75">
        <v>0</v>
      </c>
      <c r="AA75" s="83">
        <v>2</v>
      </c>
      <c r="AB75" s="83">
        <v>8.9324918631929897</v>
      </c>
      <c r="AC75" s="83">
        <v>1</v>
      </c>
    </row>
    <row r="76" spans="1:29">
      <c r="A76">
        <v>3162862</v>
      </c>
      <c r="B76" t="s">
        <v>138</v>
      </c>
      <c r="C76" t="s">
        <v>158</v>
      </c>
      <c r="E76" t="s">
        <v>328</v>
      </c>
      <c r="F76" s="81">
        <v>39597</v>
      </c>
      <c r="G76" s="81">
        <v>40343</v>
      </c>
      <c r="H76" s="82"/>
      <c r="I76" s="82"/>
      <c r="J76" s="83" t="s">
        <v>105</v>
      </c>
      <c r="K76">
        <v>0</v>
      </c>
      <c r="M76">
        <v>0</v>
      </c>
      <c r="N76" s="84" t="s">
        <v>198</v>
      </c>
      <c r="P76" s="85">
        <v>170.76808308018371</v>
      </c>
      <c r="Q76" s="86"/>
      <c r="R76" s="87">
        <v>74.244147400313523</v>
      </c>
      <c r="S76" s="87"/>
      <c r="T76" s="88">
        <v>120</v>
      </c>
      <c r="U76" s="88">
        <v>130</v>
      </c>
      <c r="V76">
        <v>1</v>
      </c>
      <c r="W76">
        <v>0</v>
      </c>
      <c r="X76">
        <v>1</v>
      </c>
      <c r="Y76">
        <v>0</v>
      </c>
      <c r="Z76">
        <v>0</v>
      </c>
      <c r="AA76" s="83">
        <v>0</v>
      </c>
      <c r="AB76" s="83">
        <v>8.8868811586464282</v>
      </c>
      <c r="AC76" s="83">
        <v>1</v>
      </c>
    </row>
    <row r="77" spans="1:29">
      <c r="A77">
        <v>3163676</v>
      </c>
      <c r="B77" t="s">
        <v>142</v>
      </c>
      <c r="C77" t="s">
        <v>193</v>
      </c>
      <c r="E77" t="s">
        <v>329</v>
      </c>
      <c r="F77" s="81">
        <v>39987</v>
      </c>
      <c r="G77" s="81">
        <v>40352</v>
      </c>
      <c r="H77" s="82"/>
      <c r="I77" s="82"/>
      <c r="J77" s="83" t="s">
        <v>105</v>
      </c>
      <c r="K77">
        <v>1</v>
      </c>
      <c r="M77">
        <v>1</v>
      </c>
      <c r="N77" s="84" t="s">
        <v>216</v>
      </c>
      <c r="O77" t="s">
        <v>107</v>
      </c>
      <c r="P77" s="85">
        <v>191.11188794311602</v>
      </c>
      <c r="Q77" s="86"/>
      <c r="R77" s="87">
        <v>74.165985425643157</v>
      </c>
      <c r="S77" s="87"/>
      <c r="T77" s="88">
        <v>140</v>
      </c>
      <c r="U77" s="88">
        <v>115</v>
      </c>
      <c r="V77">
        <v>1</v>
      </c>
      <c r="W77">
        <v>0</v>
      </c>
      <c r="X77">
        <v>0</v>
      </c>
      <c r="Y77">
        <v>1</v>
      </c>
      <c r="Z77">
        <v>0</v>
      </c>
      <c r="AA77" s="83">
        <v>1</v>
      </c>
      <c r="AB77" s="83">
        <v>9.0806196281802833</v>
      </c>
      <c r="AC77" s="83">
        <v>1</v>
      </c>
    </row>
    <row r="78" spans="1:29">
      <c r="A78">
        <v>3164524</v>
      </c>
      <c r="B78" t="s">
        <v>146</v>
      </c>
      <c r="C78" t="s">
        <v>128</v>
      </c>
      <c r="E78" t="s">
        <v>330</v>
      </c>
      <c r="F78" s="81">
        <v>40287</v>
      </c>
      <c r="G78" s="81">
        <v>40287</v>
      </c>
      <c r="H78" s="82"/>
      <c r="I78" s="82"/>
      <c r="J78" s="83" t="s">
        <v>105</v>
      </c>
      <c r="K78">
        <v>1</v>
      </c>
      <c r="M78">
        <v>2</v>
      </c>
      <c r="N78" s="84" t="s">
        <v>240</v>
      </c>
      <c r="O78" t="s">
        <v>112</v>
      </c>
      <c r="P78" s="85">
        <v>167.98821252421476</v>
      </c>
      <c r="Q78" s="86"/>
      <c r="R78" s="87">
        <v>75.815226738050114</v>
      </c>
      <c r="S78" s="87"/>
      <c r="T78" s="88">
        <v>160</v>
      </c>
      <c r="U78" s="88">
        <v>140</v>
      </c>
      <c r="V78">
        <v>0</v>
      </c>
      <c r="W78">
        <v>1</v>
      </c>
      <c r="X78">
        <v>0</v>
      </c>
      <c r="Y78">
        <v>1</v>
      </c>
      <c r="Z78">
        <v>0</v>
      </c>
      <c r="AA78" s="83">
        <v>1</v>
      </c>
      <c r="AB78" s="83">
        <v>8.9572794591687845</v>
      </c>
      <c r="AC78" s="83">
        <v>1</v>
      </c>
    </row>
    <row r="79" spans="1:29">
      <c r="A79">
        <v>3164807</v>
      </c>
      <c r="B79" t="s">
        <v>149</v>
      </c>
      <c r="C79" t="s">
        <v>331</v>
      </c>
      <c r="E79" t="s">
        <v>332</v>
      </c>
      <c r="F79" s="81">
        <v>39555</v>
      </c>
      <c r="G79" s="81">
        <v>40323</v>
      </c>
      <c r="H79" s="82"/>
      <c r="I79" s="82"/>
      <c r="J79" s="83" t="s">
        <v>116</v>
      </c>
      <c r="K79">
        <v>1</v>
      </c>
      <c r="M79">
        <v>2</v>
      </c>
      <c r="N79" s="84" t="s">
        <v>228</v>
      </c>
      <c r="O79" t="s">
        <v>112</v>
      </c>
      <c r="P79" s="85">
        <v>164.41107891267166</v>
      </c>
      <c r="Q79" s="86"/>
      <c r="R79" s="87">
        <v>68.142770361155272</v>
      </c>
      <c r="S79" s="87"/>
      <c r="T79" s="88">
        <v>120</v>
      </c>
      <c r="U79" s="88">
        <v>115</v>
      </c>
      <c r="V79">
        <v>1</v>
      </c>
      <c r="W79">
        <v>1</v>
      </c>
      <c r="X79">
        <v>0</v>
      </c>
      <c r="Y79">
        <v>1</v>
      </c>
      <c r="Z79">
        <v>0</v>
      </c>
      <c r="AA79" s="83">
        <v>1</v>
      </c>
      <c r="AB79" s="83">
        <v>9.0230407009541516</v>
      </c>
      <c r="AC79" s="83">
        <v>1</v>
      </c>
    </row>
    <row r="80" spans="1:29">
      <c r="A80">
        <v>3165413</v>
      </c>
      <c r="B80" t="s">
        <v>292</v>
      </c>
      <c r="C80" t="s">
        <v>333</v>
      </c>
      <c r="E80" t="s">
        <v>334</v>
      </c>
      <c r="F80" s="81">
        <v>40276</v>
      </c>
      <c r="G80" s="81">
        <v>40276</v>
      </c>
      <c r="H80" s="82"/>
      <c r="I80" s="82"/>
      <c r="J80" s="83" t="s">
        <v>116</v>
      </c>
      <c r="K80">
        <v>1</v>
      </c>
      <c r="M80">
        <v>1</v>
      </c>
      <c r="N80" s="84" t="s">
        <v>335</v>
      </c>
      <c r="O80" t="s">
        <v>112</v>
      </c>
      <c r="P80" s="85">
        <v>187.11324901203625</v>
      </c>
      <c r="Q80" s="86"/>
      <c r="R80" s="87">
        <v>61.027338561834767</v>
      </c>
      <c r="S80" s="87"/>
      <c r="T80" s="88">
        <v>140</v>
      </c>
      <c r="U80" s="88">
        <v>120</v>
      </c>
      <c r="V80">
        <v>1</v>
      </c>
      <c r="W80">
        <v>0</v>
      </c>
      <c r="X80">
        <v>0</v>
      </c>
      <c r="Y80">
        <v>1</v>
      </c>
      <c r="Z80">
        <v>0</v>
      </c>
      <c r="AA80" s="83">
        <v>2</v>
      </c>
      <c r="AB80" s="83">
        <v>8.8942400167026783</v>
      </c>
      <c r="AC80" s="89">
        <v>1</v>
      </c>
    </row>
    <row r="81" spans="1:29">
      <c r="A81">
        <v>3165851</v>
      </c>
      <c r="B81" t="s">
        <v>294</v>
      </c>
      <c r="C81" t="s">
        <v>109</v>
      </c>
      <c r="E81" t="s">
        <v>336</v>
      </c>
      <c r="F81" s="81">
        <v>40212</v>
      </c>
      <c r="G81" s="81">
        <v>40373</v>
      </c>
      <c r="H81" s="82"/>
      <c r="I81" s="82"/>
      <c r="J81" s="83" t="s">
        <v>105</v>
      </c>
      <c r="K81">
        <v>1</v>
      </c>
      <c r="M81">
        <v>2</v>
      </c>
      <c r="N81" s="84" t="s">
        <v>337</v>
      </c>
      <c r="O81" t="s">
        <v>107</v>
      </c>
      <c r="P81" s="85">
        <v>186.3840616348898</v>
      </c>
      <c r="Q81" s="86"/>
      <c r="R81" s="87">
        <v>66.667028805532027</v>
      </c>
      <c r="S81" s="87"/>
      <c r="T81" s="88">
        <v>135</v>
      </c>
      <c r="U81" s="88">
        <v>135</v>
      </c>
      <c r="V81">
        <v>0</v>
      </c>
      <c r="W81">
        <v>1</v>
      </c>
      <c r="X81">
        <v>0</v>
      </c>
      <c r="Y81">
        <v>1</v>
      </c>
      <c r="Z81">
        <v>0</v>
      </c>
      <c r="AA81" s="83">
        <v>2</v>
      </c>
      <c r="AB81" s="83">
        <v>8.7845982021419324</v>
      </c>
      <c r="AC81" s="83">
        <v>1</v>
      </c>
    </row>
    <row r="82" spans="1:29">
      <c r="A82">
        <v>3166824</v>
      </c>
      <c r="B82" t="s">
        <v>297</v>
      </c>
      <c r="C82" t="s">
        <v>338</v>
      </c>
      <c r="E82" t="s">
        <v>339</v>
      </c>
      <c r="F82" s="81">
        <v>39996</v>
      </c>
      <c r="G82" s="81">
        <v>40305</v>
      </c>
      <c r="H82" s="82"/>
      <c r="I82" s="82"/>
      <c r="J82" s="83" t="s">
        <v>105</v>
      </c>
      <c r="K82">
        <v>1</v>
      </c>
      <c r="M82">
        <v>2</v>
      </c>
      <c r="N82" s="84" t="s">
        <v>264</v>
      </c>
      <c r="O82" t="s">
        <v>112</v>
      </c>
      <c r="P82" s="85">
        <v>202.0568836084567</v>
      </c>
      <c r="Q82" s="86"/>
      <c r="R82" s="87">
        <v>73.408721947052982</v>
      </c>
      <c r="S82" s="87"/>
      <c r="T82" s="88">
        <v>160</v>
      </c>
      <c r="U82" s="88">
        <v>135</v>
      </c>
      <c r="V82">
        <v>1</v>
      </c>
      <c r="W82">
        <v>1</v>
      </c>
      <c r="X82">
        <v>0</v>
      </c>
      <c r="Y82">
        <v>1</v>
      </c>
      <c r="Z82">
        <v>0</v>
      </c>
      <c r="AA82" s="83">
        <v>2</v>
      </c>
      <c r="AB82" s="83">
        <v>8.8494182533351697</v>
      </c>
      <c r="AC82" s="83">
        <v>1</v>
      </c>
    </row>
    <row r="83" spans="1:29">
      <c r="A83">
        <v>3167170</v>
      </c>
      <c r="B83" t="s">
        <v>300</v>
      </c>
      <c r="C83" t="s">
        <v>174</v>
      </c>
      <c r="E83" t="s">
        <v>340</v>
      </c>
      <c r="F83" s="81">
        <v>40303</v>
      </c>
      <c r="G83" s="81">
        <v>40303</v>
      </c>
      <c r="H83" s="82"/>
      <c r="I83" s="82"/>
      <c r="J83" s="83" t="s">
        <v>105</v>
      </c>
      <c r="K83">
        <v>1</v>
      </c>
      <c r="M83">
        <v>3</v>
      </c>
      <c r="N83" s="84" t="s">
        <v>111</v>
      </c>
      <c r="O83" t="s">
        <v>112</v>
      </c>
      <c r="P83" s="85">
        <v>194.43754626961891</v>
      </c>
      <c r="Q83" s="86"/>
      <c r="R83" s="87">
        <v>72.44016465934692</v>
      </c>
      <c r="S83" s="87"/>
      <c r="T83" s="88">
        <v>135</v>
      </c>
      <c r="U83" s="88">
        <v>125</v>
      </c>
      <c r="V83">
        <v>0</v>
      </c>
      <c r="W83">
        <v>0</v>
      </c>
      <c r="X83">
        <v>1</v>
      </c>
      <c r="Y83">
        <v>1</v>
      </c>
      <c r="Z83">
        <v>0</v>
      </c>
      <c r="AA83" s="83">
        <v>1</v>
      </c>
      <c r="AB83" s="83">
        <v>8.7551873262738802</v>
      </c>
      <c r="AC83" s="83">
        <v>1</v>
      </c>
    </row>
    <row r="84" spans="1:29">
      <c r="A84">
        <v>3167325</v>
      </c>
      <c r="B84" t="s">
        <v>281</v>
      </c>
      <c r="C84" t="s">
        <v>139</v>
      </c>
      <c r="E84" t="s">
        <v>341</v>
      </c>
      <c r="F84" s="81">
        <v>40185</v>
      </c>
      <c r="G84" s="81">
        <v>40368</v>
      </c>
      <c r="H84" s="82"/>
      <c r="I84" s="82"/>
      <c r="J84" s="83" t="s">
        <v>105</v>
      </c>
      <c r="K84">
        <v>1</v>
      </c>
      <c r="M84">
        <v>2</v>
      </c>
      <c r="N84" s="84" t="s">
        <v>323</v>
      </c>
      <c r="O84" t="s">
        <v>126</v>
      </c>
      <c r="P84" s="85">
        <v>193.03903900407022</v>
      </c>
      <c r="Q84" s="86"/>
      <c r="R84" s="87">
        <v>70.366325745417271</v>
      </c>
      <c r="S84" s="87"/>
      <c r="T84" s="88">
        <v>140</v>
      </c>
      <c r="U84" s="88">
        <v>125</v>
      </c>
      <c r="V84">
        <v>1</v>
      </c>
      <c r="W84">
        <v>1</v>
      </c>
      <c r="X84">
        <v>0</v>
      </c>
      <c r="Y84">
        <v>1</v>
      </c>
      <c r="Z84">
        <v>0</v>
      </c>
      <c r="AA84" s="83">
        <v>1</v>
      </c>
      <c r="AB84" s="83">
        <v>8.8170990862592582</v>
      </c>
      <c r="AC84" s="83">
        <v>1</v>
      </c>
    </row>
    <row r="85" spans="1:29">
      <c r="A85">
        <v>3168837</v>
      </c>
      <c r="B85" t="s">
        <v>304</v>
      </c>
      <c r="C85" t="s">
        <v>123</v>
      </c>
      <c r="E85" t="s">
        <v>342</v>
      </c>
      <c r="F85" s="81">
        <v>40350</v>
      </c>
      <c r="G85" s="81">
        <v>40350</v>
      </c>
      <c r="H85" s="82"/>
      <c r="I85" s="82"/>
      <c r="J85" s="83" t="s">
        <v>105</v>
      </c>
      <c r="K85">
        <v>1</v>
      </c>
      <c r="M85">
        <v>2</v>
      </c>
      <c r="N85" s="84" t="s">
        <v>216</v>
      </c>
      <c r="O85" t="s">
        <v>112</v>
      </c>
      <c r="P85" s="85">
        <v>181.12960378828575</v>
      </c>
      <c r="Q85" s="86"/>
      <c r="R85" s="87">
        <v>70.24448528769426</v>
      </c>
      <c r="S85" s="87"/>
      <c r="T85" s="88">
        <v>135</v>
      </c>
      <c r="U85" s="88">
        <v>140</v>
      </c>
      <c r="V85">
        <v>1</v>
      </c>
      <c r="W85">
        <v>1</v>
      </c>
      <c r="X85">
        <v>0</v>
      </c>
      <c r="Y85">
        <v>1</v>
      </c>
      <c r="Z85">
        <v>1</v>
      </c>
      <c r="AA85" s="83">
        <v>4</v>
      </c>
      <c r="AB85" s="83">
        <v>9.0334078491607208</v>
      </c>
      <c r="AC85" s="83">
        <v>1</v>
      </c>
    </row>
    <row r="86" spans="1:29">
      <c r="A86">
        <v>3169109</v>
      </c>
      <c r="B86" t="s">
        <v>127</v>
      </c>
      <c r="C86" t="s">
        <v>114</v>
      </c>
      <c r="E86" t="s">
        <v>343</v>
      </c>
      <c r="F86" s="81">
        <v>39498</v>
      </c>
      <c r="G86" s="81">
        <v>39639</v>
      </c>
      <c r="H86" s="82"/>
      <c r="I86" s="82"/>
      <c r="J86" s="83" t="s">
        <v>105</v>
      </c>
      <c r="K86">
        <v>1</v>
      </c>
      <c r="M86">
        <v>2</v>
      </c>
      <c r="N86" s="84" t="s">
        <v>135</v>
      </c>
      <c r="O86" t="s">
        <v>126</v>
      </c>
      <c r="P86" s="85">
        <v>180.01950866135303</v>
      </c>
      <c r="Q86" s="86"/>
      <c r="R86" s="87">
        <v>65.137508828192949</v>
      </c>
      <c r="S86" s="87"/>
      <c r="T86" s="88">
        <v>140</v>
      </c>
      <c r="U86" s="88">
        <v>140</v>
      </c>
      <c r="V86">
        <v>1</v>
      </c>
      <c r="W86">
        <v>1</v>
      </c>
      <c r="X86">
        <v>0</v>
      </c>
      <c r="Y86">
        <v>0</v>
      </c>
      <c r="Z86">
        <v>1</v>
      </c>
      <c r="AA86" s="83">
        <v>3</v>
      </c>
      <c r="AB86" s="83">
        <v>8.9383002601563923</v>
      </c>
      <c r="AC86" s="89">
        <v>1</v>
      </c>
    </row>
    <row r="87" spans="1:29">
      <c r="A87">
        <v>3169443</v>
      </c>
      <c r="B87" t="s">
        <v>130</v>
      </c>
      <c r="C87" t="s">
        <v>139</v>
      </c>
      <c r="E87" t="s">
        <v>344</v>
      </c>
      <c r="F87" s="81">
        <v>39173</v>
      </c>
      <c r="G87" s="81">
        <v>40234</v>
      </c>
      <c r="H87" s="82"/>
      <c r="I87" s="82"/>
      <c r="J87" s="83" t="s">
        <v>116</v>
      </c>
      <c r="K87">
        <v>0</v>
      </c>
      <c r="M87">
        <v>0</v>
      </c>
      <c r="N87" s="84" t="s">
        <v>235</v>
      </c>
      <c r="P87" s="85">
        <v>184.53701431979425</v>
      </c>
      <c r="Q87" s="86"/>
      <c r="R87" s="87">
        <v>67.730041665490717</v>
      </c>
      <c r="S87" s="87"/>
      <c r="T87" s="88">
        <v>180</v>
      </c>
      <c r="U87" s="88">
        <v>160</v>
      </c>
      <c r="V87">
        <v>1</v>
      </c>
      <c r="W87">
        <v>0</v>
      </c>
      <c r="X87">
        <v>1</v>
      </c>
      <c r="Y87">
        <v>0</v>
      </c>
      <c r="Z87">
        <v>0</v>
      </c>
      <c r="AA87" s="83">
        <v>0</v>
      </c>
      <c r="AB87" s="83">
        <v>8.9820330855174682</v>
      </c>
      <c r="AC87" s="83">
        <v>1</v>
      </c>
    </row>
    <row r="88" spans="1:29">
      <c r="A88">
        <v>3170835</v>
      </c>
      <c r="B88" t="s">
        <v>133</v>
      </c>
      <c r="C88" t="s">
        <v>345</v>
      </c>
      <c r="E88" t="s">
        <v>346</v>
      </c>
      <c r="F88" s="81">
        <v>39553</v>
      </c>
      <c r="G88" s="81">
        <v>40371</v>
      </c>
      <c r="H88" s="82"/>
      <c r="I88" s="82"/>
      <c r="J88" s="83" t="s">
        <v>116</v>
      </c>
      <c r="K88">
        <v>1</v>
      </c>
      <c r="M88">
        <v>2</v>
      </c>
      <c r="N88" s="84" t="s">
        <v>347</v>
      </c>
      <c r="O88" t="s">
        <v>126</v>
      </c>
      <c r="P88" s="85">
        <v>179.74485263010138</v>
      </c>
      <c r="Q88" s="86"/>
      <c r="R88" s="87">
        <v>68.328120833903085</v>
      </c>
      <c r="S88" s="87"/>
      <c r="T88" s="88">
        <v>190</v>
      </c>
      <c r="U88" s="88">
        <v>150</v>
      </c>
      <c r="V88">
        <v>0</v>
      </c>
      <c r="W88">
        <v>1</v>
      </c>
      <c r="X88">
        <v>0</v>
      </c>
      <c r="Y88">
        <v>1</v>
      </c>
      <c r="Z88">
        <v>0</v>
      </c>
      <c r="AA88" s="83">
        <v>1</v>
      </c>
      <c r="AB88" s="83">
        <v>9.1880285877734416</v>
      </c>
      <c r="AC88" s="83">
        <v>1</v>
      </c>
    </row>
    <row r="89" spans="1:29">
      <c r="A89">
        <v>3171550</v>
      </c>
      <c r="B89" t="s">
        <v>136</v>
      </c>
      <c r="C89" t="s">
        <v>139</v>
      </c>
      <c r="E89" t="s">
        <v>348</v>
      </c>
      <c r="F89" s="81">
        <v>39897</v>
      </c>
      <c r="G89" s="81">
        <v>40368</v>
      </c>
      <c r="H89" s="82"/>
      <c r="I89" s="82"/>
      <c r="J89" s="83" t="s">
        <v>116</v>
      </c>
      <c r="K89">
        <v>1</v>
      </c>
      <c r="M89">
        <v>2</v>
      </c>
      <c r="N89" s="84" t="s">
        <v>349</v>
      </c>
      <c r="O89" t="s">
        <v>112</v>
      </c>
      <c r="P89" s="85">
        <v>169.45324932719814</v>
      </c>
      <c r="Q89" s="86"/>
      <c r="R89" s="87">
        <v>75.098895068513229</v>
      </c>
      <c r="S89" s="87"/>
      <c r="T89" s="88">
        <v>150</v>
      </c>
      <c r="U89" s="88">
        <v>140</v>
      </c>
      <c r="V89">
        <v>0</v>
      </c>
      <c r="W89">
        <v>1</v>
      </c>
      <c r="X89">
        <v>0</v>
      </c>
      <c r="Y89">
        <v>1</v>
      </c>
      <c r="Z89">
        <v>0</v>
      </c>
      <c r="AA89" s="83">
        <v>1</v>
      </c>
      <c r="AB89" s="83">
        <v>8.8574389052111648</v>
      </c>
      <c r="AC89" s="83">
        <v>1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8"/>
  <sheetViews>
    <sheetView zoomScale="110" zoomScaleNormal="110" workbookViewId="0">
      <selection activeCell="R42" sqref="R42"/>
    </sheetView>
  </sheetViews>
  <sheetFormatPr defaultRowHeight="12.75"/>
  <cols>
    <col min="1" max="1" width="18.85546875" bestFit="1" customWidth="1"/>
  </cols>
  <sheetData>
    <row r="1" spans="1:2">
      <c r="A1" s="102" t="s">
        <v>359</v>
      </c>
    </row>
    <row r="3" spans="1:2">
      <c r="A3" t="s">
        <v>360</v>
      </c>
      <c r="B3">
        <v>25</v>
      </c>
    </row>
    <row r="4" spans="1:2">
      <c r="A4" t="s">
        <v>361</v>
      </c>
      <c r="B4">
        <v>64</v>
      </c>
    </row>
    <row r="5" spans="1:2">
      <c r="A5" t="s">
        <v>362</v>
      </c>
      <c r="B5">
        <f>B3+B4</f>
        <v>89</v>
      </c>
    </row>
    <row r="20" spans="1:4">
      <c r="A20" s="102" t="s">
        <v>363</v>
      </c>
    </row>
    <row r="22" spans="1:4">
      <c r="B22" t="s">
        <v>364</v>
      </c>
      <c r="C22" t="s">
        <v>365</v>
      </c>
    </row>
    <row r="23" spans="1:4">
      <c r="A23" t="s">
        <v>360</v>
      </c>
      <c r="B23">
        <v>20</v>
      </c>
      <c r="C23">
        <v>5</v>
      </c>
      <c r="D23">
        <f>B23+C23</f>
        <v>25</v>
      </c>
    </row>
    <row r="24" spans="1:4">
      <c r="A24" t="s">
        <v>361</v>
      </c>
      <c r="B24">
        <v>24</v>
      </c>
      <c r="C24">
        <v>40</v>
      </c>
      <c r="D24">
        <f t="shared" ref="D24:D25" si="0">B24+C24</f>
        <v>64</v>
      </c>
    </row>
    <row r="25" spans="1:4">
      <c r="B25">
        <f>B23+B24</f>
        <v>44</v>
      </c>
      <c r="C25">
        <f>C23+C24</f>
        <v>45</v>
      </c>
      <c r="D25">
        <f t="shared" si="0"/>
        <v>89</v>
      </c>
    </row>
    <row r="27" spans="1:4">
      <c r="A27" t="s">
        <v>366</v>
      </c>
      <c r="B27" t="s">
        <v>364</v>
      </c>
      <c r="C27" t="s">
        <v>365</v>
      </c>
    </row>
    <row r="28" spans="1:4">
      <c r="A28" t="s">
        <v>360</v>
      </c>
      <c r="B28">
        <f>B23/$D23</f>
        <v>0.8</v>
      </c>
      <c r="C28">
        <f>C23/$D23</f>
        <v>0.2</v>
      </c>
    </row>
    <row r="29" spans="1:4">
      <c r="A29" t="s">
        <v>361</v>
      </c>
      <c r="B29">
        <f>B24/$D24</f>
        <v>0.375</v>
      </c>
      <c r="C29">
        <f>C24/$D24</f>
        <v>0.625</v>
      </c>
    </row>
    <row r="39" spans="1:3" ht="15">
      <c r="A39" s="102" t="s">
        <v>367</v>
      </c>
      <c r="B39" s="103" t="s">
        <v>368</v>
      </c>
    </row>
    <row r="41" spans="1:3">
      <c r="A41" t="s">
        <v>369</v>
      </c>
      <c r="B41" t="s">
        <v>360</v>
      </c>
      <c r="C41" t="s">
        <v>361</v>
      </c>
    </row>
    <row r="42" spans="1:3">
      <c r="A42" t="s">
        <v>370</v>
      </c>
      <c r="B42">
        <v>48</v>
      </c>
      <c r="C42">
        <v>51</v>
      </c>
    </row>
    <row r="43" spans="1:3">
      <c r="A43" t="s">
        <v>371</v>
      </c>
      <c r="B43">
        <v>25</v>
      </c>
      <c r="C43">
        <v>28</v>
      </c>
    </row>
    <row r="44" spans="1:3">
      <c r="A44" t="s">
        <v>372</v>
      </c>
      <c r="B44">
        <v>12</v>
      </c>
      <c r="C44">
        <v>17</v>
      </c>
    </row>
    <row r="57" spans="1:3">
      <c r="A57" s="102" t="s">
        <v>373</v>
      </c>
    </row>
    <row r="58" spans="1:3" ht="15">
      <c r="A58" s="69" t="s">
        <v>88</v>
      </c>
      <c r="B58" s="69" t="s">
        <v>90</v>
      </c>
      <c r="C58" s="69" t="s">
        <v>82</v>
      </c>
    </row>
    <row r="59" spans="1:3">
      <c r="A59" s="85">
        <v>158.16412360407412</v>
      </c>
      <c r="B59" s="87">
        <v>63.191099216928706</v>
      </c>
      <c r="C59" s="83" t="s">
        <v>105</v>
      </c>
    </row>
    <row r="60" spans="1:3">
      <c r="A60" s="85">
        <v>158.820687829284</v>
      </c>
      <c r="B60" s="87">
        <v>66.297214617370628</v>
      </c>
      <c r="C60" s="83" t="s">
        <v>105</v>
      </c>
    </row>
    <row r="61" spans="1:3">
      <c r="A61" s="85">
        <v>161.53089109109715</v>
      </c>
      <c r="B61" s="87">
        <v>67.449726303457282</v>
      </c>
      <c r="C61" s="83" t="s">
        <v>105</v>
      </c>
    </row>
    <row r="62" spans="1:3">
      <c r="A62" s="85">
        <v>167.22316831845092</v>
      </c>
      <c r="B62" s="87">
        <v>55.967314766312484</v>
      </c>
      <c r="C62" s="83" t="s">
        <v>105</v>
      </c>
    </row>
    <row r="63" spans="1:3">
      <c r="A63" s="85">
        <v>170.22370502643753</v>
      </c>
      <c r="B63" s="87">
        <v>59.194888636702672</v>
      </c>
      <c r="C63" s="83" t="s">
        <v>105</v>
      </c>
    </row>
    <row r="64" spans="1:3">
      <c r="A64" s="85">
        <v>172.2649294603616</v>
      </c>
      <c r="B64" s="87">
        <v>65.181542014179286</v>
      </c>
      <c r="C64" s="83" t="s">
        <v>105</v>
      </c>
    </row>
    <row r="65" spans="1:3">
      <c r="A65" s="85">
        <v>174.32075128424913</v>
      </c>
      <c r="B65" s="87">
        <v>67.821959747525398</v>
      </c>
      <c r="C65" s="83" t="s">
        <v>105</v>
      </c>
    </row>
    <row r="66" spans="1:3">
      <c r="A66" s="85">
        <v>174.86792603420326</v>
      </c>
      <c r="B66" s="87">
        <v>70.240110618178733</v>
      </c>
      <c r="C66" s="83" t="s">
        <v>105</v>
      </c>
    </row>
    <row r="67" spans="1:3">
      <c r="A67" s="85">
        <v>175.95952431263868</v>
      </c>
      <c r="B67" s="87">
        <v>67.772351359017193</v>
      </c>
      <c r="C67" s="83" t="s">
        <v>105</v>
      </c>
    </row>
    <row r="68" spans="1:3">
      <c r="A68" s="85">
        <v>176.99767840866116</v>
      </c>
      <c r="B68" s="87">
        <v>49.801554597215727</v>
      </c>
      <c r="C68" s="83" t="s">
        <v>105</v>
      </c>
    </row>
    <row r="69" spans="1:3">
      <c r="A69" s="85">
        <v>177.65818756713998</v>
      </c>
      <c r="B69" s="87">
        <v>60.733367136854213</v>
      </c>
      <c r="C69" s="83" t="s">
        <v>105</v>
      </c>
    </row>
    <row r="70" spans="1:3">
      <c r="A70" s="85">
        <v>178.13842350704363</v>
      </c>
      <c r="B70" s="87">
        <v>66.742375894100405</v>
      </c>
      <c r="C70" s="83" t="s">
        <v>105</v>
      </c>
    </row>
    <row r="71" spans="1:3">
      <c r="A71" s="85">
        <v>179.14715544946375</v>
      </c>
      <c r="B71" s="87">
        <v>65.649672579602338</v>
      </c>
      <c r="C71" s="83" t="s">
        <v>105</v>
      </c>
    </row>
    <row r="72" spans="1:3">
      <c r="A72" s="85">
        <v>188.65672973304754</v>
      </c>
      <c r="B72" s="87">
        <v>68.378011165768839</v>
      </c>
      <c r="C72" s="83" t="s">
        <v>105</v>
      </c>
    </row>
    <row r="73" spans="1:3">
      <c r="A73" s="85">
        <v>192.7647354020155</v>
      </c>
      <c r="B73" s="87">
        <v>57.638997860485688</v>
      </c>
      <c r="C73" s="83" t="s">
        <v>105</v>
      </c>
    </row>
    <row r="74" spans="1:3">
      <c r="A74" s="85">
        <v>197.33133103698492</v>
      </c>
      <c r="B74" s="87">
        <v>61.547305777785368</v>
      </c>
      <c r="C74" s="83" t="s">
        <v>105</v>
      </c>
    </row>
    <row r="75" spans="1:3">
      <c r="A75" s="85">
        <v>199.72211975953542</v>
      </c>
      <c r="B75" s="87">
        <v>64.692802298814058</v>
      </c>
      <c r="C75" s="83" t="s">
        <v>105</v>
      </c>
    </row>
    <row r="76" spans="1:3">
      <c r="A76" s="85">
        <v>203.75654730712995</v>
      </c>
      <c r="B76" s="87">
        <v>70.039530656649731</v>
      </c>
      <c r="C76" s="83" t="s">
        <v>105</v>
      </c>
    </row>
    <row r="77" spans="1:3">
      <c r="A77" s="85">
        <v>163.09567672549747</v>
      </c>
      <c r="B77" s="87">
        <v>62.540460349700879</v>
      </c>
      <c r="C77" s="83" t="s">
        <v>116</v>
      </c>
    </row>
    <row r="78" spans="1:3">
      <c r="A78" s="85">
        <v>169.13299350533634</v>
      </c>
      <c r="B78" s="87">
        <v>57.630212141666561</v>
      </c>
      <c r="C78" s="83" t="s">
        <v>116</v>
      </c>
    </row>
    <row r="79" spans="1:3">
      <c r="A79" s="85">
        <v>173.09795839508297</v>
      </c>
      <c r="B79" s="87">
        <v>68.098750817589462</v>
      </c>
      <c r="C79" s="83" t="s">
        <v>116</v>
      </c>
    </row>
    <row r="80" spans="1:3">
      <c r="A80" s="85">
        <v>176.29759486197145</v>
      </c>
      <c r="B80" s="87">
        <v>69.472133292001672</v>
      </c>
      <c r="C80" s="83" t="s">
        <v>116</v>
      </c>
    </row>
    <row r="81" spans="1:3">
      <c r="A81" s="85">
        <v>176.34507048540399</v>
      </c>
      <c r="B81" s="87">
        <v>69.769410730223171</v>
      </c>
      <c r="C81" s="83" t="s">
        <v>116</v>
      </c>
    </row>
    <row r="82" spans="1:3">
      <c r="A82" s="85">
        <v>176.73009369871579</v>
      </c>
      <c r="B82" s="87">
        <v>66.203618517611176</v>
      </c>
      <c r="C82" s="83" t="s">
        <v>116</v>
      </c>
    </row>
    <row r="83" spans="1:3">
      <c r="A83" s="85">
        <v>181.34853053168627</v>
      </c>
      <c r="B83" s="87">
        <v>62.907755237538368</v>
      </c>
      <c r="C83" s="83" t="s">
        <v>116</v>
      </c>
    </row>
    <row r="84" spans="1:3">
      <c r="A84" s="85">
        <v>182.44257307713269</v>
      </c>
      <c r="B84" s="87">
        <v>60.706482473469805</v>
      </c>
      <c r="C84" s="83" t="s">
        <v>116</v>
      </c>
    </row>
    <row r="85" spans="1:3">
      <c r="A85" s="85">
        <v>190.95022525987588</v>
      </c>
      <c r="B85" s="87">
        <v>61.369840624101926</v>
      </c>
      <c r="C85" s="83" t="s">
        <v>116</v>
      </c>
    </row>
    <row r="86" spans="1:3">
      <c r="A86" s="85">
        <v>191.9835021905601</v>
      </c>
      <c r="B86" s="87">
        <v>58.982039591646753</v>
      </c>
      <c r="C86" s="83" t="s">
        <v>116</v>
      </c>
    </row>
    <row r="87" spans="1:3">
      <c r="A87" s="85">
        <v>193.426415534922</v>
      </c>
      <c r="B87" s="87">
        <v>54.432483339915052</v>
      </c>
      <c r="C87" s="83" t="s">
        <v>116</v>
      </c>
    </row>
    <row r="88" spans="1:3">
      <c r="C88" s="8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Vzorce I</vt:lpstr>
      <vt:lpstr>Vzorce II typy vzorců</vt:lpstr>
      <vt:lpstr>Vzorce III maticove</vt:lpstr>
      <vt:lpstr>Kontingencne tabulky</vt:lpstr>
      <vt:lpstr>Kont.data+Samostatne cvicenie</vt:lpstr>
      <vt:lpstr>Grafy</vt:lpstr>
      <vt:lpstr>blok2</vt:lpstr>
      <vt:lpstr>PANx</vt:lpstr>
    </vt:vector>
  </TitlesOfParts>
  <Company>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Erword</dc:creator>
  <cp:lastModifiedBy>Tery</cp:lastModifiedBy>
  <dcterms:created xsi:type="dcterms:W3CDTF">2002-04-08T20:39:51Z</dcterms:created>
  <dcterms:modified xsi:type="dcterms:W3CDTF">2013-02-26T10:02:34Z</dcterms:modified>
</cp:coreProperties>
</file>