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447754_muni_cz/Documents/Soubory z chatu aplikace Microsoft Teams/"/>
    </mc:Choice>
  </mc:AlternateContent>
  <xr:revisionPtr revIDLastSave="332" documentId="13_ncr:1_{39B681E0-45F9-4A4A-848A-CA076AB0EAC9}" xr6:coauthVersionLast="46" xr6:coauthVersionMax="46" xr10:uidLastSave="{3E67BF10-AA29-4A5F-8111-53849753C862}"/>
  <bookViews>
    <workbookView xWindow="-108" yWindow="-108" windowWidth="23256" windowHeight="12576" xr2:uid="{299F7B0E-A876-41C6-A56F-D94F3284D2F0}"/>
  </bookViews>
  <sheets>
    <sheet name="Úkol" sheetId="5" r:id="rId1"/>
    <sheet name="Oblek" sheetId="1" r:id="rId2"/>
    <sheet name="Házení kostkou" sheetId="2" r:id="rId3"/>
    <sheet name="List2" sheetId="3" r:id="rId4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5" l="1"/>
  <c r="M4" i="5"/>
  <c r="M3" i="5"/>
  <c r="L3" i="5"/>
  <c r="K3" i="5"/>
  <c r="P5" i="5"/>
  <c r="P7" i="5"/>
  <c r="P6" i="5"/>
  <c r="P4" i="5"/>
  <c r="J4" i="5"/>
  <c r="H3" i="5"/>
  <c r="C12" i="5"/>
  <c r="J3" i="5"/>
  <c r="D4" i="5"/>
  <c r="D5" i="5"/>
  <c r="D6" i="5"/>
  <c r="D7" i="5"/>
  <c r="D8" i="5"/>
  <c r="D9" i="5"/>
  <c r="D10" i="5"/>
  <c r="D11" i="5"/>
  <c r="H4" i="5"/>
  <c r="H5" i="5"/>
  <c r="H6" i="5"/>
  <c r="H7" i="5"/>
  <c r="H8" i="5"/>
  <c r="H9" i="5"/>
  <c r="H10" i="5"/>
  <c r="H11" i="5"/>
  <c r="E4" i="5"/>
  <c r="E5" i="5" s="1"/>
  <c r="E6" i="5" s="1"/>
  <c r="E7" i="5" s="1"/>
  <c r="E8" i="5" s="1"/>
  <c r="E9" i="5" s="1"/>
  <c r="E10" i="5" s="1"/>
  <c r="D3" i="5"/>
  <c r="F3" i="5" s="1"/>
  <c r="C3" i="1"/>
  <c r="C4" i="1"/>
  <c r="K4" i="1"/>
  <c r="D4" i="1"/>
  <c r="D5" i="1" s="1"/>
  <c r="D6" i="1" s="1"/>
  <c r="D7" i="1" s="1"/>
  <c r="D8" i="1" s="1"/>
  <c r="D9" i="1" s="1"/>
  <c r="D10" i="1" s="1"/>
  <c r="D11" i="1" s="1"/>
  <c r="C5" i="1"/>
  <c r="C6" i="1"/>
  <c r="C7" i="1"/>
  <c r="C8" i="1"/>
  <c r="C9" i="1"/>
  <c r="C10" i="1"/>
  <c r="C11" i="1"/>
  <c r="E3" i="1"/>
  <c r="E4" i="1" s="1"/>
  <c r="E5" i="1" s="1"/>
  <c r="E6" i="1" s="1"/>
  <c r="E7" i="1" s="1"/>
  <c r="E8" i="1" s="1"/>
  <c r="E9" i="1" s="1"/>
  <c r="E10" i="1" s="1"/>
  <c r="E11" i="1" s="1"/>
  <c r="F4" i="5" l="1"/>
  <c r="F5" i="5" s="1"/>
  <c r="F6" i="5" s="1"/>
  <c r="F7" i="5" s="1"/>
  <c r="F8" i="5" s="1"/>
  <c r="F9" i="5" s="1"/>
  <c r="F10" i="5" s="1"/>
  <c r="E11" i="5"/>
  <c r="F11" i="5" l="1"/>
</calcChain>
</file>

<file path=xl/sharedStrings.xml><?xml version="1.0" encoding="utf-8"?>
<sst xmlns="http://schemas.openxmlformats.org/spreadsheetml/2006/main" count="83" uniqueCount="69">
  <si>
    <t>x = velikost obleku</t>
  </si>
  <si>
    <t>n = počet prodaných obleků</t>
  </si>
  <si>
    <t>x</t>
  </si>
  <si>
    <t>četnosti n</t>
  </si>
  <si>
    <t>relativní četnosti n</t>
  </si>
  <si>
    <t>kumulativní četnost</t>
  </si>
  <si>
    <t>kumulativní relativní četnosti</t>
  </si>
  <si>
    <t>Průměr</t>
  </si>
  <si>
    <t>Rozptyl</t>
  </si>
  <si>
    <t>Odchylka</t>
  </si>
  <si>
    <t>Rozpětí</t>
  </si>
  <si>
    <t>Kvartil</t>
  </si>
  <si>
    <t>1.</t>
  </si>
  <si>
    <t>2.</t>
  </si>
  <si>
    <t>3.</t>
  </si>
  <si>
    <t>n =</t>
  </si>
  <si>
    <t>Funkce</t>
  </si>
  <si>
    <t>Součet</t>
  </si>
  <si>
    <t>SUM</t>
  </si>
  <si>
    <t>PRŮMĚR</t>
  </si>
  <si>
    <t>VAR.S</t>
  </si>
  <si>
    <t>SMODCH</t>
  </si>
  <si>
    <t>MAX</t>
  </si>
  <si>
    <t>MIN</t>
  </si>
  <si>
    <t>QUARTIL</t>
  </si>
  <si>
    <t>PERCENTIL</t>
  </si>
  <si>
    <t>modus</t>
  </si>
  <si>
    <t>nejčastější x</t>
  </si>
  <si>
    <t xml:space="preserve">průměr </t>
  </si>
  <si>
    <t>1/n suma x</t>
  </si>
  <si>
    <t xml:space="preserve">rozptyl </t>
  </si>
  <si>
    <t>kvantil (kumul čet)</t>
  </si>
  <si>
    <t>mezi 39 a 40</t>
  </si>
  <si>
    <t>dolní kvartil</t>
  </si>
  <si>
    <t>mezi 40 a 41</t>
  </si>
  <si>
    <t>medián</t>
  </si>
  <si>
    <t>mezi 41 a 42</t>
  </si>
  <si>
    <t>horní kvartil</t>
  </si>
  <si>
    <t>mezi 43 a 45</t>
  </si>
  <si>
    <t>Suma n = 46</t>
  </si>
  <si>
    <t>Suma n = 1</t>
  </si>
  <si>
    <t>četnost/46</t>
  </si>
  <si>
    <t>sčítání četností</t>
  </si>
  <si>
    <t>sčítání rel. Četností</t>
  </si>
  <si>
    <t>Diskrétní pst</t>
  </si>
  <si>
    <t>Házíme kostkou, pokud padne 6 - končíme, A´ = končíme, A = nekončíme, K = počet hodů</t>
  </si>
  <si>
    <t>Ω=</t>
  </si>
  <si>
    <t>N6</t>
  </si>
  <si>
    <t>NN6</t>
  </si>
  <si>
    <t>NNN6</t>
  </si>
  <si>
    <t>NNNN6</t>
  </si>
  <si>
    <t>…</t>
  </si>
  <si>
    <t>pst A´</t>
  </si>
  <si>
    <t>1/6</t>
  </si>
  <si>
    <t>5/6*1/6</t>
  </si>
  <si>
    <t>5/6*5/6*1/6</t>
  </si>
  <si>
    <t>5/6*5/6*5/6*1/6</t>
  </si>
  <si>
    <t>5/6*5/6*5/6*5/6*1/6</t>
  </si>
  <si>
    <t>pst A</t>
  </si>
  <si>
    <t>1-A´</t>
  </si>
  <si>
    <t>Obecně P(NN…N6), počet N = K-1 _ P=(5/6)^k-1 *1/6</t>
  </si>
  <si>
    <t>vektor počet obleků</t>
  </si>
  <si>
    <t>průměr</t>
  </si>
  <si>
    <t>rozptyl</t>
  </si>
  <si>
    <t>odchylka</t>
  </si>
  <si>
    <t>odmoc z rozptylu</t>
  </si>
  <si>
    <t>variační rozpětí</t>
  </si>
  <si>
    <t>min - max hodnota</t>
  </si>
  <si>
    <t>kvantily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</si>
</sst>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444444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3" borderId="3" xfId="0" applyFill="1" applyBorder="1" applyAlignment="1">
      <alignment horizontal="center" vertical="center"/>
    </xf>
    <xf numFmtId="0" fontId="0" fillId="0" borderId="3" xfId="0" applyNumberFormat="1" applyBorder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0" fillId="4" borderId="3" xfId="0" applyFill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4" fillId="5" borderId="3" xfId="0" applyFont="1" applyFill="1" applyBorder="1" applyAlignment="1">
      <alignment wrapText="1"/>
    </xf>
    <xf numFmtId="0" fontId="0" fillId="5" borderId="3" xfId="0" applyFill="1" applyBorder="1" applyAlignment="1">
      <alignment horizontal="right"/>
    </xf>
    <xf numFmtId="165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Polygonový graf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Oblek!$A$3:$A$11</c:f>
              <c:numCache>
                <c:formatCode>General</c:formatCode>
                <c:ptCount val="9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</c:numCache>
            </c:numRef>
          </c:cat>
          <c:val>
            <c:numRef>
              <c:f>Oblek!$B$3:$B$11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E-4CEE-A081-4CCD0B17E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446104"/>
        <c:axId val="344449712"/>
      </c:lineChart>
      <c:catAx>
        <c:axId val="34444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49712"/>
        <c:crosses val="autoZero"/>
        <c:auto val="1"/>
        <c:lblAlgn val="ctr"/>
        <c:lblOffset val="100"/>
        <c:noMultiLvlLbl val="0"/>
      </c:catAx>
      <c:valAx>
        <c:axId val="34444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4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Sloupcový graf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Oblek!$A$3:$A$11</c:f>
              <c:numCache>
                <c:formatCode>General</c:formatCode>
                <c:ptCount val="9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</c:numCache>
            </c:numRef>
          </c:cat>
          <c:val>
            <c:numRef>
              <c:f>Oblek!$B$3:$B$11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0-4340-85F8-09D8ED4A1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868784"/>
        <c:axId val="343140448"/>
      </c:barChart>
      <c:catAx>
        <c:axId val="43586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140448"/>
        <c:crosses val="autoZero"/>
        <c:auto val="1"/>
        <c:lblAlgn val="ctr"/>
        <c:lblOffset val="100"/>
        <c:noMultiLvlLbl val="0"/>
      </c:catAx>
      <c:valAx>
        <c:axId val="34314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86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Koláčový graf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B2-499F-8B2B-465F0A90B1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B2-499F-8B2B-465F0A90B1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B2-499F-8B2B-465F0A90B1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B2-499F-8B2B-465F0A90B1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B2-499F-8B2B-465F0A90B1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8B2-499F-8B2B-465F0A90B1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B2-499F-8B2B-465F0A90B1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8B2-499F-8B2B-465F0A90B1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8B2-499F-8B2B-465F0A90B126}"/>
              </c:ext>
            </c:extLst>
          </c:dPt>
          <c:cat>
            <c:numRef>
              <c:f>Oblek!$A$3:$A$11</c:f>
              <c:numCache>
                <c:formatCode>General</c:formatCode>
                <c:ptCount val="9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</c:numCache>
            </c:numRef>
          </c:cat>
          <c:val>
            <c:numRef>
              <c:f>Oblek!$B$3:$B$11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1-4FE9-B18C-6468BF107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179070</xdr:rowOff>
    </xdr:from>
    <xdr:to>
      <xdr:col>4</xdr:col>
      <xdr:colOff>1104900</xdr:colOff>
      <xdr:row>29</xdr:row>
      <xdr:rowOff>179070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0A636E2-41EB-4D3B-9330-9540BDE0F4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</xdr:colOff>
      <xdr:row>15</xdr:row>
      <xdr:rowOff>3810</xdr:rowOff>
    </xdr:from>
    <xdr:to>
      <xdr:col>12</xdr:col>
      <xdr:colOff>308610</xdr:colOff>
      <xdr:row>30</xdr:row>
      <xdr:rowOff>3810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C2FB1C3-3802-4A7C-8458-338A6A0859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3810</xdr:rowOff>
    </xdr:from>
    <xdr:to>
      <xdr:col>4</xdr:col>
      <xdr:colOff>1104900</xdr:colOff>
      <xdr:row>46</xdr:row>
      <xdr:rowOff>3810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B7FF54F-D61C-4CA8-9ABA-48A954471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9751-06E9-4916-9E5D-EB19386FD203}">
  <dimension ref="B1:Q23"/>
  <sheetViews>
    <sheetView tabSelected="1" workbookViewId="0">
      <selection activeCell="P4" sqref="P4"/>
    </sheetView>
  </sheetViews>
  <sheetFormatPr defaultRowHeight="14.45"/>
  <cols>
    <col min="5" max="5" width="11" customWidth="1"/>
    <col min="6" max="6" width="10.7109375" customWidth="1"/>
    <col min="10" max="10" width="10.28515625" customWidth="1"/>
    <col min="11" max="11" width="11.7109375" customWidth="1"/>
    <col min="12" max="12" width="10.7109375" customWidth="1"/>
    <col min="16" max="16" width="9.85546875" customWidth="1"/>
  </cols>
  <sheetData>
    <row r="1" spans="2:17" ht="15">
      <c r="B1" s="31" t="s">
        <v>0</v>
      </c>
      <c r="C1" s="31"/>
      <c r="D1" s="31" t="s">
        <v>1</v>
      </c>
      <c r="E1" s="31"/>
      <c r="F1" s="31"/>
      <c r="I1" s="17"/>
      <c r="J1" s="17"/>
      <c r="K1" s="17"/>
      <c r="L1" s="17"/>
      <c r="M1" s="17"/>
      <c r="N1" s="17"/>
      <c r="O1" s="17"/>
      <c r="P1" s="17"/>
      <c r="Q1" s="17"/>
    </row>
    <row r="2" spans="2:17" ht="41.45" customHeight="1"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I2" s="17"/>
      <c r="J2" s="15" t="s">
        <v>7</v>
      </c>
      <c r="K2" s="15" t="s">
        <v>8</v>
      </c>
      <c r="L2" s="15" t="s">
        <v>9</v>
      </c>
      <c r="M2" s="15" t="s">
        <v>10</v>
      </c>
      <c r="N2" s="10"/>
      <c r="O2" s="15" t="s">
        <v>11</v>
      </c>
      <c r="P2" s="15" t="s">
        <v>2</v>
      </c>
      <c r="Q2" s="17"/>
    </row>
    <row r="3" spans="2:17" ht="15">
      <c r="B3" s="3">
        <v>37</v>
      </c>
      <c r="C3" s="1">
        <v>1</v>
      </c>
      <c r="D3" s="2">
        <f t="shared" ref="D3:D11" si="0">C3/46</f>
        <v>2.1739130434782608E-2</v>
      </c>
      <c r="E3" s="1">
        <v>1</v>
      </c>
      <c r="F3" s="2">
        <f>D3</f>
        <v>2.1739130434782608E-2</v>
      </c>
      <c r="H3" s="16">
        <f>B3*C3</f>
        <v>37</v>
      </c>
      <c r="I3" s="17"/>
      <c r="J3" s="26">
        <f>SUM(H3:H11)/46</f>
        <v>40.826086956521742</v>
      </c>
      <c r="K3" s="26">
        <f>_xlfn.VAR.S(B14:M22)</f>
        <v>2.5913043478260871</v>
      </c>
      <c r="L3" s="26">
        <f>STDEVP(B14:M21)</f>
        <v>1.5921594281391787</v>
      </c>
      <c r="M3" s="27">
        <f>MAX(B14:M22)</f>
        <v>45</v>
      </c>
      <c r="N3" s="38" t="s">
        <v>12</v>
      </c>
      <c r="O3" s="20">
        <v>0.25</v>
      </c>
      <c r="P3" s="23">
        <f>QUARTILE(B14:M22,1)</f>
        <v>40</v>
      </c>
      <c r="Q3" s="17"/>
    </row>
    <row r="4" spans="2:17" ht="15">
      <c r="B4" s="3">
        <v>38</v>
      </c>
      <c r="C4" s="1">
        <v>3</v>
      </c>
      <c r="D4" s="2">
        <f t="shared" si="0"/>
        <v>6.5217391304347824E-2</v>
      </c>
      <c r="E4" s="1">
        <f>C4+C3</f>
        <v>4</v>
      </c>
      <c r="F4" s="2">
        <f>F3+D4</f>
        <v>8.6956521739130432E-2</v>
      </c>
      <c r="H4" s="16">
        <f t="shared" ref="H4:H11" si="1">B4*C4</f>
        <v>114</v>
      </c>
      <c r="I4" s="17"/>
      <c r="J4" s="26">
        <f>AVERAGE(B14:M22)</f>
        <v>40.826086956521742</v>
      </c>
      <c r="K4" s="26"/>
      <c r="L4" s="26"/>
      <c r="M4" s="27">
        <f>MIN(B14:M22)</f>
        <v>37</v>
      </c>
      <c r="N4" s="38" t="s">
        <v>13</v>
      </c>
      <c r="O4" s="20">
        <v>0.5</v>
      </c>
      <c r="P4" s="23">
        <f>QUARTILE(B14:M22,2)</f>
        <v>41</v>
      </c>
      <c r="Q4" s="17"/>
    </row>
    <row r="5" spans="2:17" ht="15">
      <c r="B5" s="3">
        <v>39</v>
      </c>
      <c r="C5" s="1">
        <v>5</v>
      </c>
      <c r="D5" s="2">
        <f t="shared" si="0"/>
        <v>0.10869565217391304</v>
      </c>
      <c r="E5" s="1">
        <f t="shared" ref="E5:E8" si="2">E4+C5</f>
        <v>9</v>
      </c>
      <c r="F5" s="2">
        <f>F4+D5</f>
        <v>0.19565217391304346</v>
      </c>
      <c r="H5" s="16">
        <f t="shared" si="1"/>
        <v>195</v>
      </c>
      <c r="I5" s="17"/>
      <c r="J5" s="36"/>
      <c r="K5" s="36"/>
      <c r="L5" s="36"/>
      <c r="M5" s="37"/>
      <c r="N5" s="38"/>
      <c r="O5" s="20">
        <v>0.67</v>
      </c>
      <c r="P5" s="25">
        <f>PERCENTILE(B14:M21,0.67)</f>
        <v>42</v>
      </c>
      <c r="Q5" s="17"/>
    </row>
    <row r="6" spans="2:17" ht="15">
      <c r="B6" s="3">
        <v>40</v>
      </c>
      <c r="C6" s="1">
        <v>9</v>
      </c>
      <c r="D6" s="2">
        <f t="shared" si="0"/>
        <v>0.19565217391304349</v>
      </c>
      <c r="E6" s="1">
        <f t="shared" si="2"/>
        <v>18</v>
      </c>
      <c r="F6" s="2">
        <f t="shared" ref="F6:F10" si="3">F5+D6</f>
        <v>0.39130434782608692</v>
      </c>
      <c r="H6" s="16">
        <f t="shared" si="1"/>
        <v>360</v>
      </c>
      <c r="I6" s="17"/>
      <c r="J6" s="36"/>
      <c r="K6" s="36"/>
      <c r="L6" s="36"/>
      <c r="M6" s="37"/>
      <c r="N6" s="38" t="s">
        <v>14</v>
      </c>
      <c r="O6" s="20">
        <v>0.75</v>
      </c>
      <c r="P6" s="23">
        <f>QUARTILE(B14:M22,3)</f>
        <v>42</v>
      </c>
      <c r="Q6" s="17"/>
    </row>
    <row r="7" spans="2:17" ht="15">
      <c r="B7" s="3">
        <v>41</v>
      </c>
      <c r="C7" s="1">
        <v>12</v>
      </c>
      <c r="D7" s="2">
        <f t="shared" si="0"/>
        <v>0.2608695652173913</v>
      </c>
      <c r="E7" s="1">
        <f t="shared" si="2"/>
        <v>30</v>
      </c>
      <c r="F7" s="2">
        <f t="shared" si="3"/>
        <v>0.65217391304347827</v>
      </c>
      <c r="H7" s="16">
        <f t="shared" si="1"/>
        <v>492</v>
      </c>
      <c r="I7" s="17"/>
      <c r="J7" s="36"/>
      <c r="K7" s="36"/>
      <c r="L7" s="36"/>
      <c r="M7" s="37"/>
      <c r="N7" s="11"/>
      <c r="O7" s="20">
        <v>0.98</v>
      </c>
      <c r="P7" s="25">
        <f>PERCENTILE(B14:M21,0.98)</f>
        <v>43.2</v>
      </c>
      <c r="Q7" s="17"/>
    </row>
    <row r="8" spans="2:17" ht="15">
      <c r="B8" s="3">
        <v>42</v>
      </c>
      <c r="C8" s="1">
        <v>10</v>
      </c>
      <c r="D8" s="2">
        <f t="shared" si="0"/>
        <v>0.21739130434782608</v>
      </c>
      <c r="E8" s="1">
        <f t="shared" si="2"/>
        <v>40</v>
      </c>
      <c r="F8" s="2">
        <f t="shared" si="3"/>
        <v>0.86956521739130432</v>
      </c>
      <c r="H8" s="16">
        <f t="shared" si="1"/>
        <v>420</v>
      </c>
      <c r="I8" s="17"/>
      <c r="J8" s="17"/>
      <c r="K8" s="17"/>
      <c r="L8" s="17"/>
      <c r="M8" s="17"/>
      <c r="N8" s="18"/>
      <c r="O8" s="17"/>
      <c r="P8" s="17"/>
      <c r="Q8" s="17"/>
    </row>
    <row r="9" spans="2:17" ht="15">
      <c r="B9" s="3">
        <v>43</v>
      </c>
      <c r="C9" s="1">
        <v>5</v>
      </c>
      <c r="D9" s="2">
        <f t="shared" si="0"/>
        <v>0.10869565217391304</v>
      </c>
      <c r="E9" s="1">
        <f>E8+C9</f>
        <v>45</v>
      </c>
      <c r="F9" s="2">
        <f t="shared" si="3"/>
        <v>0.97826086956521741</v>
      </c>
      <c r="H9" s="16">
        <f t="shared" si="1"/>
        <v>215</v>
      </c>
      <c r="N9" s="19"/>
    </row>
    <row r="10" spans="2:17" ht="15">
      <c r="B10" s="3">
        <v>44</v>
      </c>
      <c r="C10" s="1">
        <v>0</v>
      </c>
      <c r="D10" s="2">
        <f t="shared" si="0"/>
        <v>0</v>
      </c>
      <c r="E10" s="1">
        <f>E9+C10</f>
        <v>45</v>
      </c>
      <c r="F10" s="2">
        <f t="shared" si="3"/>
        <v>0.97826086956521741</v>
      </c>
      <c r="H10" s="16">
        <f t="shared" si="1"/>
        <v>0</v>
      </c>
      <c r="N10" s="19"/>
    </row>
    <row r="11" spans="2:17" ht="15">
      <c r="B11" s="3">
        <v>45</v>
      </c>
      <c r="C11" s="1">
        <v>1</v>
      </c>
      <c r="D11" s="2">
        <f t="shared" si="0"/>
        <v>2.1739130434782608E-2</v>
      </c>
      <c r="E11" s="1">
        <f>E10+C11</f>
        <v>46</v>
      </c>
      <c r="F11" s="2">
        <f>F10+D11</f>
        <v>1</v>
      </c>
      <c r="H11" s="16">
        <f t="shared" si="1"/>
        <v>45</v>
      </c>
      <c r="N11" s="19"/>
    </row>
    <row r="12" spans="2:17" ht="15">
      <c r="B12" s="30" t="s">
        <v>15</v>
      </c>
      <c r="C12" s="12">
        <f>SUM(C3:C11)</f>
        <v>46</v>
      </c>
      <c r="D12" s="13"/>
      <c r="E12" s="12"/>
      <c r="F12" s="13"/>
      <c r="N12" s="19"/>
      <c r="O12" s="21"/>
      <c r="P12" s="21" t="s">
        <v>16</v>
      </c>
    </row>
    <row r="13" spans="2:17" ht="15">
      <c r="N13" s="19"/>
      <c r="O13" s="22" t="s">
        <v>17</v>
      </c>
      <c r="P13" s="23" t="s">
        <v>18</v>
      </c>
    </row>
    <row r="14" spans="2:17" ht="15">
      <c r="B14" s="28">
        <v>37</v>
      </c>
      <c r="C14" s="14"/>
      <c r="D14" s="10"/>
      <c r="E14" s="11"/>
      <c r="F14" s="11"/>
      <c r="G14" s="14"/>
      <c r="H14" s="14"/>
      <c r="I14" s="14"/>
      <c r="J14" s="14"/>
      <c r="K14" s="14"/>
      <c r="L14" s="14"/>
      <c r="M14" s="14"/>
      <c r="N14" s="11"/>
      <c r="O14" s="22" t="s">
        <v>7</v>
      </c>
      <c r="P14" s="23" t="s">
        <v>19</v>
      </c>
    </row>
    <row r="15" spans="2:17" ht="15">
      <c r="B15" s="29">
        <v>38</v>
      </c>
      <c r="C15" s="28">
        <v>38</v>
      </c>
      <c r="D15" s="28">
        <v>38</v>
      </c>
      <c r="E15" s="10"/>
      <c r="F15" s="10"/>
      <c r="G15" s="14"/>
      <c r="H15" s="14"/>
      <c r="I15" s="14"/>
      <c r="J15" s="14"/>
      <c r="K15" s="14"/>
      <c r="L15" s="14"/>
      <c r="M15" s="14"/>
      <c r="N15" s="11"/>
      <c r="O15" s="22" t="s">
        <v>8</v>
      </c>
      <c r="P15" s="23" t="s">
        <v>20</v>
      </c>
    </row>
    <row r="16" spans="2:17" ht="15">
      <c r="B16" s="29">
        <v>39</v>
      </c>
      <c r="C16" s="28">
        <v>39</v>
      </c>
      <c r="D16" s="29">
        <v>39</v>
      </c>
      <c r="E16" s="28">
        <v>39</v>
      </c>
      <c r="F16" s="28">
        <v>39</v>
      </c>
      <c r="G16" s="14"/>
      <c r="H16" s="14"/>
      <c r="I16" s="14"/>
      <c r="J16" s="14"/>
      <c r="K16" s="14"/>
      <c r="L16" s="14"/>
      <c r="M16" s="14"/>
      <c r="N16" s="11"/>
      <c r="O16" s="22" t="s">
        <v>9</v>
      </c>
      <c r="P16" s="24" t="s">
        <v>21</v>
      </c>
    </row>
    <row r="17" spans="2:16" ht="15">
      <c r="B17" s="29">
        <v>40</v>
      </c>
      <c r="C17" s="28">
        <v>40</v>
      </c>
      <c r="D17" s="29">
        <v>40</v>
      </c>
      <c r="E17" s="28">
        <v>40</v>
      </c>
      <c r="F17" s="29">
        <v>40</v>
      </c>
      <c r="G17" s="28">
        <v>40</v>
      </c>
      <c r="H17" s="28">
        <v>40</v>
      </c>
      <c r="I17" s="28">
        <v>40</v>
      </c>
      <c r="J17" s="28">
        <v>40</v>
      </c>
      <c r="K17" s="14"/>
      <c r="L17" s="14"/>
      <c r="M17" s="14"/>
      <c r="N17" s="11"/>
      <c r="O17" s="32" t="s">
        <v>10</v>
      </c>
      <c r="P17" s="23" t="s">
        <v>22</v>
      </c>
    </row>
    <row r="18" spans="2:16" ht="15">
      <c r="B18" s="29">
        <v>41</v>
      </c>
      <c r="C18" s="28">
        <v>41</v>
      </c>
      <c r="D18" s="29">
        <v>41</v>
      </c>
      <c r="E18" s="28">
        <v>41</v>
      </c>
      <c r="F18" s="29">
        <v>41</v>
      </c>
      <c r="G18" s="28">
        <v>41</v>
      </c>
      <c r="H18" s="28">
        <v>41</v>
      </c>
      <c r="I18" s="28">
        <v>41</v>
      </c>
      <c r="J18" s="29">
        <v>41</v>
      </c>
      <c r="K18" s="29">
        <v>41</v>
      </c>
      <c r="L18" s="28">
        <v>41</v>
      </c>
      <c r="M18" s="28">
        <v>41</v>
      </c>
      <c r="N18" s="10"/>
      <c r="O18" s="33"/>
      <c r="P18" s="23" t="s">
        <v>23</v>
      </c>
    </row>
    <row r="19" spans="2:16" ht="15">
      <c r="B19" s="29">
        <v>42</v>
      </c>
      <c r="C19" s="28">
        <v>42</v>
      </c>
      <c r="D19" s="29">
        <v>42</v>
      </c>
      <c r="E19" s="28">
        <v>42</v>
      </c>
      <c r="F19" s="29">
        <v>42</v>
      </c>
      <c r="G19" s="28">
        <v>42</v>
      </c>
      <c r="H19" s="28">
        <v>42</v>
      </c>
      <c r="I19" s="28">
        <v>42</v>
      </c>
      <c r="J19" s="29">
        <v>42</v>
      </c>
      <c r="K19" s="28">
        <v>42</v>
      </c>
      <c r="L19" s="10"/>
      <c r="M19" s="14"/>
      <c r="N19" s="11"/>
      <c r="O19" s="32" t="s">
        <v>11</v>
      </c>
      <c r="P19" s="23" t="s">
        <v>24</v>
      </c>
    </row>
    <row r="20" spans="2:16" ht="15">
      <c r="B20" s="29">
        <v>43</v>
      </c>
      <c r="C20" s="28">
        <v>43</v>
      </c>
      <c r="D20" s="29">
        <v>43</v>
      </c>
      <c r="E20" s="28">
        <v>43</v>
      </c>
      <c r="F20" s="28">
        <v>43</v>
      </c>
      <c r="G20" s="14"/>
      <c r="H20" s="14"/>
      <c r="I20" s="14"/>
      <c r="J20" s="14"/>
      <c r="K20" s="14"/>
      <c r="L20" s="14"/>
      <c r="M20" s="14"/>
      <c r="N20" s="14"/>
      <c r="O20" s="33"/>
      <c r="P20" s="23" t="s">
        <v>25</v>
      </c>
    </row>
    <row r="21" spans="2:16" ht="15">
      <c r="B21" s="28">
        <v>45</v>
      </c>
      <c r="C21" s="10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6" ht="15">
      <c r="B22" s="10"/>
      <c r="C22" s="1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6" ht="15"/>
  </sheetData>
  <mergeCells count="4">
    <mergeCell ref="B1:C1"/>
    <mergeCell ref="D1:F1"/>
    <mergeCell ref="O17:O18"/>
    <mergeCell ref="O19:O20"/>
  </mergeCells>
  <phoneticPr fontId="2" type="noConversion"/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83EF-8B42-498C-93A8-A5F2E4F2ADF7}">
  <dimension ref="A1:M14"/>
  <sheetViews>
    <sheetView zoomScale="85" zoomScaleNormal="85" workbookViewId="0">
      <selection activeCell="K13" sqref="K13"/>
    </sheetView>
  </sheetViews>
  <sheetFormatPr defaultRowHeight="14.45"/>
  <cols>
    <col min="1" max="1" width="7.28515625" customWidth="1"/>
    <col min="2" max="2" width="10.5703125" customWidth="1"/>
    <col min="3" max="3" width="15.85546875" customWidth="1"/>
    <col min="4" max="4" width="16.85546875" customWidth="1"/>
    <col min="5" max="5" width="17.7109375" customWidth="1"/>
    <col min="9" max="9" width="16.140625" customWidth="1"/>
    <col min="10" max="10" width="16.28515625" bestFit="1" customWidth="1"/>
    <col min="11" max="11" width="11.85546875" customWidth="1"/>
    <col min="13" max="13" width="17" customWidth="1"/>
  </cols>
  <sheetData>
    <row r="1" spans="1:13">
      <c r="A1" s="31" t="s">
        <v>0</v>
      </c>
      <c r="B1" s="31"/>
      <c r="C1" s="31" t="s">
        <v>1</v>
      </c>
      <c r="D1" s="31"/>
    </row>
    <row r="2" spans="1:13" s="6" customFormat="1" ht="28.15" customHeight="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/>
      <c r="G2" s="5"/>
    </row>
    <row r="3" spans="1:13">
      <c r="A3" s="3">
        <v>37</v>
      </c>
      <c r="B3" s="1">
        <v>1</v>
      </c>
      <c r="C3" s="2">
        <f t="shared" ref="C3:C11" si="0">B3/46</f>
        <v>2.1739130434782608E-2</v>
      </c>
      <c r="D3" s="1">
        <v>1</v>
      </c>
      <c r="E3" s="2">
        <f>C3</f>
        <v>2.1739130434782608E-2</v>
      </c>
      <c r="F3" s="1"/>
      <c r="G3" s="1"/>
      <c r="I3" t="s">
        <v>26</v>
      </c>
      <c r="J3" t="s">
        <v>27</v>
      </c>
      <c r="K3">
        <v>41</v>
      </c>
    </row>
    <row r="4" spans="1:13">
      <c r="A4" s="3">
        <v>38</v>
      </c>
      <c r="B4" s="1">
        <v>3</v>
      </c>
      <c r="C4" s="2">
        <f t="shared" si="0"/>
        <v>6.5217391304347824E-2</v>
      </c>
      <c r="D4" s="1">
        <f>B4+B3</f>
        <v>4</v>
      </c>
      <c r="E4" s="2">
        <f>E3+C4</f>
        <v>8.6956521739130432E-2</v>
      </c>
      <c r="F4" s="1"/>
      <c r="G4" s="1"/>
      <c r="I4" t="s">
        <v>28</v>
      </c>
      <c r="J4" t="s">
        <v>29</v>
      </c>
      <c r="K4">
        <f>GEOMEAN(A3:A11)</f>
        <v>40.918493386223183</v>
      </c>
    </row>
    <row r="5" spans="1:13">
      <c r="A5" s="3">
        <v>39</v>
      </c>
      <c r="B5" s="1">
        <v>5</v>
      </c>
      <c r="C5" s="2">
        <f t="shared" si="0"/>
        <v>0.10869565217391304</v>
      </c>
      <c r="D5" s="1">
        <f t="shared" ref="D5:D11" si="1">D4+B5</f>
        <v>9</v>
      </c>
      <c r="E5" s="2">
        <f>E4+C5</f>
        <v>0.19565217391304346</v>
      </c>
      <c r="F5" s="1"/>
      <c r="G5" s="1"/>
      <c r="I5" t="s">
        <v>30</v>
      </c>
    </row>
    <row r="6" spans="1:13">
      <c r="A6" s="3">
        <v>40</v>
      </c>
      <c r="B6" s="1">
        <v>9</v>
      </c>
      <c r="C6" s="2">
        <f t="shared" si="0"/>
        <v>0.19565217391304349</v>
      </c>
      <c r="D6" s="1">
        <f t="shared" si="1"/>
        <v>18</v>
      </c>
      <c r="E6" s="2">
        <f t="shared" ref="E6:E11" si="2">E5+C6</f>
        <v>0.39130434782608692</v>
      </c>
      <c r="F6" s="1"/>
      <c r="G6" s="1"/>
    </row>
    <row r="7" spans="1:13">
      <c r="A7" s="3">
        <v>41</v>
      </c>
      <c r="B7" s="1">
        <v>12</v>
      </c>
      <c r="C7" s="2">
        <f t="shared" si="0"/>
        <v>0.2608695652173913</v>
      </c>
      <c r="D7" s="1">
        <f t="shared" si="1"/>
        <v>30</v>
      </c>
      <c r="E7" s="2">
        <f t="shared" si="2"/>
        <v>0.65217391304347827</v>
      </c>
      <c r="F7" s="1"/>
      <c r="G7" s="1"/>
      <c r="I7" t="s">
        <v>31</v>
      </c>
      <c r="J7">
        <v>0.25</v>
      </c>
      <c r="K7" t="s">
        <v>32</v>
      </c>
      <c r="L7">
        <v>40</v>
      </c>
      <c r="M7" t="s">
        <v>33</v>
      </c>
    </row>
    <row r="8" spans="1:13">
      <c r="A8" s="3">
        <v>42</v>
      </c>
      <c r="B8" s="1">
        <v>10</v>
      </c>
      <c r="C8" s="2">
        <f t="shared" si="0"/>
        <v>0.21739130434782608</v>
      </c>
      <c r="D8" s="1">
        <f t="shared" si="1"/>
        <v>40</v>
      </c>
      <c r="E8" s="2">
        <f t="shared" si="2"/>
        <v>0.86956521739130432</v>
      </c>
      <c r="F8" s="1"/>
      <c r="G8" s="1"/>
      <c r="J8">
        <v>0.5</v>
      </c>
      <c r="K8" t="s">
        <v>34</v>
      </c>
      <c r="L8">
        <v>41</v>
      </c>
      <c r="M8" t="s">
        <v>35</v>
      </c>
    </row>
    <row r="9" spans="1:13">
      <c r="A9" s="3">
        <v>43</v>
      </c>
      <c r="B9" s="1">
        <v>5</v>
      </c>
      <c r="C9" s="2">
        <f t="shared" si="0"/>
        <v>0.10869565217391304</v>
      </c>
      <c r="D9" s="1">
        <f t="shared" si="1"/>
        <v>45</v>
      </c>
      <c r="E9" s="2">
        <f t="shared" si="2"/>
        <v>0.97826086956521741</v>
      </c>
      <c r="F9" s="1"/>
      <c r="G9" s="1"/>
      <c r="J9">
        <v>0.75</v>
      </c>
      <c r="K9" t="s">
        <v>36</v>
      </c>
      <c r="L9">
        <v>42</v>
      </c>
      <c r="M9" t="s">
        <v>37</v>
      </c>
    </row>
    <row r="10" spans="1:13">
      <c r="A10" s="3">
        <v>44</v>
      </c>
      <c r="B10" s="1">
        <v>0</v>
      </c>
      <c r="C10" s="2">
        <f t="shared" si="0"/>
        <v>0</v>
      </c>
      <c r="D10" s="1">
        <f t="shared" si="1"/>
        <v>45</v>
      </c>
      <c r="E10" s="2">
        <f t="shared" si="2"/>
        <v>0.97826086956521741</v>
      </c>
      <c r="F10" s="1"/>
      <c r="G10" s="1"/>
      <c r="J10">
        <v>0.98</v>
      </c>
      <c r="K10" t="s">
        <v>38</v>
      </c>
    </row>
    <row r="11" spans="1:13">
      <c r="A11" s="3">
        <v>45</v>
      </c>
      <c r="B11" s="1">
        <v>1</v>
      </c>
      <c r="C11" s="2">
        <f t="shared" si="0"/>
        <v>2.1739130434782608E-2</v>
      </c>
      <c r="D11" s="1">
        <f t="shared" si="1"/>
        <v>46</v>
      </c>
      <c r="E11" s="2">
        <f t="shared" si="2"/>
        <v>1</v>
      </c>
      <c r="F11" s="1"/>
      <c r="G11" s="1"/>
    </row>
    <row r="13" spans="1:13">
      <c r="B13" s="4" t="s">
        <v>39</v>
      </c>
      <c r="C13" s="4" t="s">
        <v>40</v>
      </c>
      <c r="D13" s="4"/>
      <c r="E13" s="4"/>
    </row>
    <row r="14" spans="1:13">
      <c r="B14" s="4"/>
      <c r="C14" s="4" t="s">
        <v>41</v>
      </c>
      <c r="D14" s="4" t="s">
        <v>42</v>
      </c>
      <c r="E14" s="4" t="s">
        <v>43</v>
      </c>
    </row>
  </sheetData>
  <mergeCells count="2">
    <mergeCell ref="A1:B1"/>
    <mergeCell ref="C1:D1"/>
  </mergeCells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5038-4785-47A8-A24A-605BFFAB8D98}">
  <dimension ref="A1:G7"/>
  <sheetViews>
    <sheetView workbookViewId="0">
      <selection activeCell="D17" sqref="D17"/>
    </sheetView>
  </sheetViews>
  <sheetFormatPr defaultRowHeight="14.45"/>
  <cols>
    <col min="4" max="4" width="11.5703125" customWidth="1"/>
    <col min="5" max="5" width="17.7109375" customWidth="1"/>
    <col min="6" max="6" width="23.28515625" customWidth="1"/>
  </cols>
  <sheetData>
    <row r="1" spans="1:7" s="34" customFormat="1">
      <c r="A1" s="34" t="s">
        <v>44</v>
      </c>
    </row>
    <row r="2" spans="1:7" s="34" customFormat="1">
      <c r="A2" s="34" t="s">
        <v>45</v>
      </c>
    </row>
    <row r="3" spans="1:7" s="8" customFormat="1">
      <c r="A3" s="8" t="s">
        <v>46</v>
      </c>
      <c r="B3" s="8">
        <v>6</v>
      </c>
      <c r="C3" s="8" t="s">
        <v>47</v>
      </c>
      <c r="D3" s="8" t="s">
        <v>48</v>
      </c>
      <c r="E3" s="8" t="s">
        <v>49</v>
      </c>
      <c r="F3" s="8" t="s">
        <v>50</v>
      </c>
      <c r="G3" s="8" t="s">
        <v>51</v>
      </c>
    </row>
    <row r="4" spans="1:7" s="7" customFormat="1">
      <c r="A4" s="7" t="s">
        <v>52</v>
      </c>
      <c r="B4" s="7" t="s">
        <v>53</v>
      </c>
      <c r="C4" s="7" t="s">
        <v>54</v>
      </c>
      <c r="D4" s="7" t="s">
        <v>55</v>
      </c>
      <c r="E4" s="7" t="s">
        <v>56</v>
      </c>
      <c r="F4" s="7" t="s">
        <v>57</v>
      </c>
    </row>
    <row r="5" spans="1:7" s="9" customFormat="1">
      <c r="A5" s="9" t="s">
        <v>58</v>
      </c>
      <c r="B5" s="9" t="s">
        <v>59</v>
      </c>
    </row>
    <row r="6" spans="1:7" s="35" customFormat="1">
      <c r="A6" s="35" t="s">
        <v>60</v>
      </c>
    </row>
    <row r="7" spans="1:7" s="9" customFormat="1"/>
  </sheetData>
  <mergeCells count="3">
    <mergeCell ref="A2:XFD2"/>
    <mergeCell ref="A6:XFD6"/>
    <mergeCell ref="A1:XFD1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D9A6-22B5-4CE9-87E0-102E2FC93C1C}">
  <dimension ref="A3:C13"/>
  <sheetViews>
    <sheetView workbookViewId="0">
      <selection activeCell="F12" sqref="F12"/>
    </sheetView>
  </sheetViews>
  <sheetFormatPr defaultRowHeight="14.45"/>
  <cols>
    <col min="1" max="1" width="30.7109375" customWidth="1"/>
    <col min="2" max="2" width="14" customWidth="1"/>
    <col min="3" max="3" width="16.85546875" customWidth="1"/>
  </cols>
  <sheetData>
    <row r="3" spans="1:3">
      <c r="A3" t="s">
        <v>2</v>
      </c>
    </row>
    <row r="4" spans="1:3">
      <c r="A4" t="s">
        <v>61</v>
      </c>
    </row>
    <row r="5" spans="1:3">
      <c r="B5" t="s">
        <v>62</v>
      </c>
    </row>
    <row r="6" spans="1:3">
      <c r="B6" t="s">
        <v>63</v>
      </c>
    </row>
    <row r="7" spans="1:3">
      <c r="B7" t="s">
        <v>64</v>
      </c>
      <c r="C7" t="s">
        <v>65</v>
      </c>
    </row>
    <row r="8" spans="1:3">
      <c r="B8" t="s">
        <v>66</v>
      </c>
      <c r="C8" t="s">
        <v>67</v>
      </c>
    </row>
    <row r="9" spans="1:3">
      <c r="B9" t="s">
        <v>68</v>
      </c>
      <c r="C9">
        <v>0.25</v>
      </c>
    </row>
    <row r="10" spans="1:3">
      <c r="C10">
        <v>0.5</v>
      </c>
    </row>
    <row r="11" spans="1:3">
      <c r="C11">
        <v>0.67</v>
      </c>
    </row>
    <row r="12" spans="1:3">
      <c r="C12">
        <v>0.75</v>
      </c>
    </row>
    <row r="13" spans="1:3">
      <c r="C13">
        <v>0.98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</dc:creator>
  <cp:keywords/>
  <dc:description/>
  <cp:lastModifiedBy>Thai Ho Xuan</cp:lastModifiedBy>
  <cp:revision/>
  <dcterms:created xsi:type="dcterms:W3CDTF">2021-03-02T14:13:24Z</dcterms:created>
  <dcterms:modified xsi:type="dcterms:W3CDTF">2021-03-16T11:34:33Z</dcterms:modified>
  <cp:category/>
  <cp:contentStatus/>
</cp:coreProperties>
</file>