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Plocha\Klaudikine veci\statistics\"/>
    </mc:Choice>
  </mc:AlternateContent>
  <xr:revisionPtr revIDLastSave="0" documentId="8_{EEF0C485-D240-45B9-A7FD-DC161EF45556}" xr6:coauthVersionLast="44" xr6:coauthVersionMax="44" xr10:uidLastSave="{00000000-0000-0000-0000-000000000000}"/>
  <bookViews>
    <workbookView xWindow="-7713" yWindow="-133" windowWidth="15713" windowHeight="10200" tabRatio="815" activeTab="3" xr2:uid="{00000000-000D-0000-FFFF-FFFF00000000}"/>
  </bookViews>
  <sheets>
    <sheet name="spearman" sheetId="6" r:id="rId1"/>
    <sheet name="correl_tests" sheetId="12" r:id="rId2"/>
    <sheet name=" IQ" sheetId="25" r:id="rId3"/>
    <sheet name="icecream " sheetId="2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6" i="26" l="1"/>
  <c r="B46" i="26"/>
  <c r="C46" i="26"/>
  <c r="D46" i="26"/>
  <c r="D34" i="26"/>
  <c r="D35" i="26"/>
  <c r="D36" i="26"/>
  <c r="D37" i="26"/>
  <c r="D38" i="26"/>
  <c r="D39" i="26"/>
  <c r="D40" i="26"/>
  <c r="D41" i="26"/>
  <c r="D42" i="26"/>
  <c r="D43" i="26"/>
  <c r="D44" i="26"/>
  <c r="D33" i="26"/>
  <c r="C34" i="26"/>
  <c r="C35" i="26"/>
  <c r="C36" i="26"/>
  <c r="C37" i="26"/>
  <c r="C38" i="26"/>
  <c r="C39" i="26"/>
  <c r="C40" i="26"/>
  <c r="C41" i="26"/>
  <c r="C42" i="26"/>
  <c r="C43" i="26"/>
  <c r="C44" i="26"/>
  <c r="C33" i="26"/>
  <c r="G23" i="26"/>
  <c r="B34" i="26"/>
  <c r="B35" i="26"/>
  <c r="B36" i="26"/>
  <c r="B37" i="26"/>
  <c r="B38" i="26"/>
  <c r="B39" i="26"/>
  <c r="B40" i="26"/>
  <c r="B41" i="26"/>
  <c r="B42" i="26"/>
  <c r="B43" i="26"/>
  <c r="B44" i="26"/>
  <c r="B33" i="26"/>
  <c r="C30" i="26"/>
  <c r="B30" i="26"/>
  <c r="G22" i="26"/>
  <c r="G11" i="26"/>
  <c r="G12" i="26"/>
  <c r="G13" i="26"/>
  <c r="G14" i="26"/>
  <c r="G15" i="26"/>
  <c r="G16" i="26"/>
  <c r="G17" i="26"/>
  <c r="G18" i="26"/>
  <c r="G19" i="26"/>
  <c r="G20" i="26"/>
  <c r="G21" i="26"/>
  <c r="G10" i="26"/>
  <c r="F11" i="26"/>
  <c r="F12" i="26"/>
  <c r="F13" i="26"/>
  <c r="F14" i="26"/>
  <c r="F15" i="26"/>
  <c r="F16" i="26"/>
  <c r="F17" i="26"/>
  <c r="F18" i="26"/>
  <c r="F19" i="26"/>
  <c r="F20" i="26"/>
  <c r="F21" i="26"/>
  <c r="F10" i="26"/>
  <c r="E11" i="26"/>
  <c r="E12" i="26"/>
  <c r="E13" i="26"/>
  <c r="E14" i="26"/>
  <c r="E15" i="26"/>
  <c r="E16" i="26"/>
  <c r="E17" i="26"/>
  <c r="E18" i="26"/>
  <c r="E19" i="26"/>
  <c r="E20" i="26"/>
  <c r="E21" i="26"/>
  <c r="E10" i="26"/>
</calcChain>
</file>

<file path=xl/sharedStrings.xml><?xml version="1.0" encoding="utf-8"?>
<sst xmlns="http://schemas.openxmlformats.org/spreadsheetml/2006/main" count="55" uniqueCount="54">
  <si>
    <t>D</t>
  </si>
  <si>
    <t>F</t>
  </si>
  <si>
    <t>Student</t>
  </si>
  <si>
    <t>A</t>
  </si>
  <si>
    <t>B</t>
  </si>
  <si>
    <t>C</t>
  </si>
  <si>
    <t>E</t>
  </si>
  <si>
    <t>G</t>
  </si>
  <si>
    <t>H</t>
  </si>
  <si>
    <t>I</t>
  </si>
  <si>
    <t>J</t>
  </si>
  <si>
    <t>Test1</t>
  </si>
  <si>
    <t xml:space="preserve">Test2 </t>
  </si>
  <si>
    <t>commission grade</t>
  </si>
  <si>
    <t>program grade</t>
  </si>
  <si>
    <t>difference</t>
  </si>
  <si>
    <t>difference squared</t>
  </si>
  <si>
    <t>Determine the correlation of a linear dependence of these results by the Spearman and Pearson coefficients.</t>
  </si>
  <si>
    <t xml:space="preserve">During the admission procedure, the evaluation was performed by commissions and by a special program. </t>
  </si>
  <si>
    <t>Based on the ranking of the ten students, decide whether both assessments are dependent.</t>
  </si>
  <si>
    <t>H0….correlation between the two grading =0</t>
  </si>
  <si>
    <t>H1….correlation between the two grading &lt;&gt;0</t>
  </si>
  <si>
    <t>Example: Ice Cream Sales</t>
  </si>
  <si>
    <t>Ice Cream Sales ($)</t>
  </si>
  <si>
    <t>Temperature (°C)</t>
  </si>
  <si>
    <t>Formulate a null hypothesis and verify it by Pearsons and Spearman coefficients</t>
  </si>
  <si>
    <t>Determine the strength of the correlation between IQ and rock music using both the Pearson’s correlation coefficient and Spearman’s rank correlation. Compare the results.</t>
  </si>
  <si>
    <t>Data displays the association between the IQ of 10 adolescent in a sample with the number of hours they listen to rock music per month.</t>
  </si>
  <si>
    <t>IQ</t>
  </si>
  <si>
    <t>Rock m.</t>
  </si>
  <si>
    <t>rank IQ</t>
  </si>
  <si>
    <t>rank rock</t>
  </si>
  <si>
    <t>Spearman correlation - admission</t>
  </si>
  <si>
    <t>You are given test results (points) from two subjects of 8 randomly selected students.</t>
  </si>
  <si>
    <t>d</t>
  </si>
  <si>
    <t>The local ice cream shop keeps track of how much ice cream they sell versus the temperature of that day for the last 12 days:</t>
  </si>
  <si>
    <t>H0= There is no correlation between the amount of icecream sold and the temperature outside.</t>
  </si>
  <si>
    <t>H0= There is a correlation.</t>
  </si>
  <si>
    <t>rank t</t>
  </si>
  <si>
    <t>rank sales</t>
  </si>
  <si>
    <t>sum squared</t>
  </si>
  <si>
    <t>.=rs</t>
  </si>
  <si>
    <t>crit(0,05)=</t>
  </si>
  <si>
    <t>The null hypothesis is rejected. Therefore, there is a colleration.</t>
  </si>
  <si>
    <t>average</t>
  </si>
  <si>
    <t>differences</t>
  </si>
  <si>
    <t>dx*dy</t>
  </si>
  <si>
    <t>r=</t>
  </si>
  <si>
    <t>The calculated value is larger than critical value.</t>
  </si>
  <si>
    <t>d.o.f.=</t>
  </si>
  <si>
    <t>alpha=</t>
  </si>
  <si>
    <t>critical=</t>
  </si>
  <si>
    <t>The calculated value is above the critical one.</t>
  </si>
  <si>
    <t>Therefore, the null hypothesis is rejected. There is a correlation.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</si>
</sst>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0"/>
      <name val="Arial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Times New Roman"/>
      <family val="1"/>
      <charset val="238"/>
    </font>
    <font>
      <sz val="8"/>
      <name val="Arial"/>
      <charset val="238"/>
    </font>
    <font>
      <sz val="10"/>
      <color rgb="FF333333"/>
      <name val="Verdana"/>
      <family val="2"/>
      <charset val="238"/>
    </font>
    <font>
      <b/>
      <sz val="10"/>
      <color rgb="FF333333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0" borderId="0" xfId="0" applyFont="1"/>
    <xf numFmtId="0" fontId="8" fillId="0" borderId="0" xfId="0" applyFont="1"/>
    <xf numFmtId="0" fontId="1" fillId="0" borderId="0" xfId="0" applyFont="1" applyAlignment="1">
      <alignment horizontal="right"/>
    </xf>
    <xf numFmtId="0" fontId="5" fillId="0" borderId="0" xfId="0" applyFont="1"/>
    <xf numFmtId="0" fontId="4" fillId="0" borderId="0" xfId="0" applyFont="1"/>
    <xf numFmtId="0" fontId="4" fillId="0" borderId="2" xfId="0" applyFont="1" applyBorder="1" applyAlignment="1">
      <alignment horizontal="justify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justify" vertical="top" wrapText="1"/>
    </xf>
    <xf numFmtId="0" fontId="4" fillId="0" borderId="5" xfId="0" applyFont="1" applyBorder="1" applyAlignment="1">
      <alignment horizontal="right" vertical="top" wrapText="1"/>
    </xf>
    <xf numFmtId="0" fontId="9" fillId="0" borderId="0" xfId="0" applyFont="1" applyAlignment="1">
      <alignment horizontal="center"/>
    </xf>
    <xf numFmtId="0" fontId="1" fillId="0" borderId="0" xfId="1"/>
    <xf numFmtId="0" fontId="1" fillId="0" borderId="0" xfId="1" applyBorder="1"/>
    <xf numFmtId="0" fontId="1" fillId="0" borderId="0" xfId="1" applyFill="1" applyBorder="1" applyAlignment="1"/>
    <xf numFmtId="0" fontId="8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Continuous"/>
    </xf>
    <xf numFmtId="0" fontId="4" fillId="0" borderId="5" xfId="1" applyFont="1" applyBorder="1" applyAlignment="1">
      <alignment horizontal="center" vertical="top" wrapText="1"/>
    </xf>
    <xf numFmtId="0" fontId="4" fillId="0" borderId="2" xfId="1" applyFont="1" applyBorder="1" applyAlignment="1">
      <alignment horizontal="center" vertical="top" wrapText="1"/>
    </xf>
    <xf numFmtId="0" fontId="4" fillId="0" borderId="0" xfId="1" applyFont="1"/>
    <xf numFmtId="0" fontId="5" fillId="0" borderId="4" xfId="1" applyFont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10" fillId="0" borderId="0" xfId="1" applyFont="1"/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Fill="1" applyBorder="1"/>
    <xf numFmtId="0" fontId="8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/>
    <xf numFmtId="0" fontId="0" fillId="2" borderId="0" xfId="0" applyFill="1"/>
    <xf numFmtId="164" fontId="0" fillId="0" borderId="0" xfId="0" applyNumberFormat="1"/>
    <xf numFmtId="2" fontId="0" fillId="0" borderId="0" xfId="0" applyNumberFormat="1"/>
    <xf numFmtId="0" fontId="1" fillId="2" borderId="0" xfId="0" applyFont="1" applyFill="1" applyAlignment="1">
      <alignment horizontal="right"/>
    </xf>
  </cellXfs>
  <cellStyles count="2">
    <cellStyle name="Normálna" xfId="0" builtinId="0"/>
    <cellStyle name="normální 2" xfId="1" xr:uid="{00000000-0005-0000-0000-000001000000}"/>
  </cellStyles>
  <dxfs count="0"/>
  <tableStyles count="0" defaultTableStyle="TableStyleMedium9" defaultPivotStyle="PivotStyleLight16"/>
  <colors>
    <mruColors>
      <color rgb="FF246B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 IQ'!$B$6</c:f>
              <c:strCache>
                <c:ptCount val="1"/>
                <c:pt idx="0">
                  <c:v>Rock m.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 IQ'!$A$7:$A$16</c:f>
              <c:numCache>
                <c:formatCode>General</c:formatCode>
                <c:ptCount val="10"/>
                <c:pt idx="0">
                  <c:v>99</c:v>
                </c:pt>
                <c:pt idx="1">
                  <c:v>120</c:v>
                </c:pt>
                <c:pt idx="2">
                  <c:v>98</c:v>
                </c:pt>
                <c:pt idx="3">
                  <c:v>102</c:v>
                </c:pt>
                <c:pt idx="4">
                  <c:v>123</c:v>
                </c:pt>
                <c:pt idx="5">
                  <c:v>105</c:v>
                </c:pt>
                <c:pt idx="6">
                  <c:v>85</c:v>
                </c:pt>
                <c:pt idx="7">
                  <c:v>110</c:v>
                </c:pt>
                <c:pt idx="8">
                  <c:v>117</c:v>
                </c:pt>
                <c:pt idx="9">
                  <c:v>90</c:v>
                </c:pt>
              </c:numCache>
            </c:numRef>
          </c:xVal>
          <c:yVal>
            <c:numRef>
              <c:f>' IQ'!$B$7:$B$16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25</c:v>
                </c:pt>
                <c:pt idx="3">
                  <c:v>45</c:v>
                </c:pt>
                <c:pt idx="4">
                  <c:v>14</c:v>
                </c:pt>
                <c:pt idx="5">
                  <c:v>20</c:v>
                </c:pt>
                <c:pt idx="6">
                  <c:v>15</c:v>
                </c:pt>
                <c:pt idx="7">
                  <c:v>19</c:v>
                </c:pt>
                <c:pt idx="8">
                  <c:v>22</c:v>
                </c:pt>
                <c:pt idx="9">
                  <c:v>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B07-45C4-840D-286F37963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3468504"/>
        <c:axId val="493467848"/>
      </c:scatterChart>
      <c:valAx>
        <c:axId val="493468504"/>
        <c:scaling>
          <c:orientation val="minMax"/>
          <c:min val="7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93467848"/>
        <c:crosses val="autoZero"/>
        <c:crossBetween val="midCat"/>
      </c:valAx>
      <c:valAx>
        <c:axId val="493467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93468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'icecream '!$C$9</c:f>
              <c:strCache>
                <c:ptCount val="1"/>
                <c:pt idx="0">
                  <c:v>Ice Cream Sales ($)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'icecream '!$B$10:$B$21</c:f>
              <c:numCache>
                <c:formatCode>0.0</c:formatCode>
                <c:ptCount val="12"/>
                <c:pt idx="0">
                  <c:v>14.2</c:v>
                </c:pt>
                <c:pt idx="1">
                  <c:v>16.399999999999999</c:v>
                </c:pt>
                <c:pt idx="2">
                  <c:v>11.9</c:v>
                </c:pt>
                <c:pt idx="3">
                  <c:v>15.2</c:v>
                </c:pt>
                <c:pt idx="4">
                  <c:v>18.5</c:v>
                </c:pt>
                <c:pt idx="5">
                  <c:v>22.1</c:v>
                </c:pt>
                <c:pt idx="6">
                  <c:v>19.399999999999999</c:v>
                </c:pt>
                <c:pt idx="7">
                  <c:v>25.1</c:v>
                </c:pt>
                <c:pt idx="8">
                  <c:v>23.4</c:v>
                </c:pt>
                <c:pt idx="9">
                  <c:v>18.100000000000001</c:v>
                </c:pt>
                <c:pt idx="10">
                  <c:v>22.6</c:v>
                </c:pt>
                <c:pt idx="11">
                  <c:v>17.2</c:v>
                </c:pt>
              </c:numCache>
            </c:numRef>
          </c:xVal>
          <c:yVal>
            <c:numRef>
              <c:f>'icecream '!$C$10:$C$21</c:f>
              <c:numCache>
                <c:formatCode>General</c:formatCode>
                <c:ptCount val="12"/>
                <c:pt idx="0">
                  <c:v>215</c:v>
                </c:pt>
                <c:pt idx="1">
                  <c:v>325</c:v>
                </c:pt>
                <c:pt idx="2">
                  <c:v>185</c:v>
                </c:pt>
                <c:pt idx="3">
                  <c:v>332</c:v>
                </c:pt>
                <c:pt idx="4">
                  <c:v>406</c:v>
                </c:pt>
                <c:pt idx="5">
                  <c:v>522</c:v>
                </c:pt>
                <c:pt idx="6">
                  <c:v>412</c:v>
                </c:pt>
                <c:pt idx="7">
                  <c:v>614</c:v>
                </c:pt>
                <c:pt idx="8">
                  <c:v>544</c:v>
                </c:pt>
                <c:pt idx="9">
                  <c:v>421</c:v>
                </c:pt>
                <c:pt idx="10">
                  <c:v>445</c:v>
                </c:pt>
                <c:pt idx="11">
                  <c:v>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AC-44C1-A27D-A74211D5E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6580512"/>
        <c:axId val="496584448"/>
      </c:scatterChart>
      <c:valAx>
        <c:axId val="496580512"/>
        <c:scaling>
          <c:orientation val="minMax"/>
          <c:min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96584448"/>
        <c:crosses val="autoZero"/>
        <c:crossBetween val="midCat"/>
      </c:valAx>
      <c:valAx>
        <c:axId val="496584448"/>
        <c:scaling>
          <c:orientation val="minMax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496580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image" Target="../media/image5.png"/><Relationship Id="rId5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5.png"/><Relationship Id="rId1" Type="http://schemas.openxmlformats.org/officeDocument/2006/relationships/image" Target="../media/image3.png"/><Relationship Id="rId5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60969</xdr:colOff>
      <xdr:row>7</xdr:row>
      <xdr:rowOff>178818</xdr:rowOff>
    </xdr:from>
    <xdr:to>
      <xdr:col>15</xdr:col>
      <xdr:colOff>458996</xdr:colOff>
      <xdr:row>9</xdr:row>
      <xdr:rowOff>181154</xdr:rowOff>
    </xdr:to>
    <xdr:pic>
      <xdr:nvPicPr>
        <xdr:cNvPr id="55414" name="Picture 3">
          <a:extLst>
            <a:ext uri="{FF2B5EF4-FFF2-40B4-BE49-F238E27FC236}">
              <a16:creationId xmlns:a16="http://schemas.microsoft.com/office/drawing/2014/main" id="{00000000-0008-0000-0600-000076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04305" y="1524539"/>
          <a:ext cx="1640231" cy="657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293295</xdr:colOff>
      <xdr:row>31</xdr:row>
      <xdr:rowOff>146650</xdr:rowOff>
    </xdr:from>
    <xdr:to>
      <xdr:col>22</xdr:col>
      <xdr:colOff>120767</xdr:colOff>
      <xdr:row>50</xdr:row>
      <xdr:rowOff>60386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9814D570-C2CF-4F05-8115-3CFC8011D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5529" y="6202393"/>
          <a:ext cx="6038491" cy="3027872"/>
        </a:xfrm>
        <a:prstGeom prst="rect">
          <a:avLst/>
        </a:prstGeom>
        <a:noFill/>
        <a:ln w="19050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301923</xdr:colOff>
      <xdr:row>12</xdr:row>
      <xdr:rowOff>112143</xdr:rowOff>
    </xdr:from>
    <xdr:to>
      <xdr:col>24</xdr:col>
      <xdr:colOff>431319</xdr:colOff>
      <xdr:row>30</xdr:row>
      <xdr:rowOff>152385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DD99A0-7048-447D-9EE9-F4A5D85B28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10843"/>
        <a:stretch/>
      </xdr:blipFill>
      <xdr:spPr>
        <a:xfrm>
          <a:off x="7824157" y="3053751"/>
          <a:ext cx="7582619" cy="299047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27677</xdr:colOff>
      <xdr:row>4</xdr:row>
      <xdr:rowOff>162466</xdr:rowOff>
    </xdr:from>
    <xdr:to>
      <xdr:col>6</xdr:col>
      <xdr:colOff>103877</xdr:colOff>
      <xdr:row>7</xdr:row>
      <xdr:rowOff>77230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86869" y="956096"/>
          <a:ext cx="1335656" cy="5358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595223</xdr:colOff>
      <xdr:row>6</xdr:row>
      <xdr:rowOff>34505</xdr:rowOff>
    </xdr:from>
    <xdr:to>
      <xdr:col>19</xdr:col>
      <xdr:colOff>621103</xdr:colOff>
      <xdr:row>23</xdr:row>
      <xdr:rowOff>66121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2A61DD-C82C-42BD-9E4A-C4D06F1367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0843"/>
        <a:stretch/>
      </xdr:blipFill>
      <xdr:spPr>
        <a:xfrm>
          <a:off x="5909095" y="1276709"/>
          <a:ext cx="7582619" cy="2990476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0</xdr:colOff>
      <xdr:row>25</xdr:row>
      <xdr:rowOff>0</xdr:rowOff>
    </xdr:from>
    <xdr:to>
      <xdr:col>12</xdr:col>
      <xdr:colOff>293299</xdr:colOff>
      <xdr:row>43</xdr:row>
      <xdr:rowOff>34505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A61F31C-9FA7-47CD-9913-1164B7388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4528868"/>
          <a:ext cx="2812212" cy="29847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1276710</xdr:colOff>
      <xdr:row>9</xdr:row>
      <xdr:rowOff>138022</xdr:rowOff>
    </xdr:from>
    <xdr:to>
      <xdr:col>7</xdr:col>
      <xdr:colOff>301924</xdr:colOff>
      <xdr:row>14</xdr:row>
      <xdr:rowOff>27014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260A98C-1AD7-482E-B679-31105C9A9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1389" y="2001328"/>
          <a:ext cx="2484407" cy="7516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234638</xdr:colOff>
      <xdr:row>9</xdr:row>
      <xdr:rowOff>18231</xdr:rowOff>
    </xdr:from>
    <xdr:to>
      <xdr:col>18</xdr:col>
      <xdr:colOff>150097</xdr:colOff>
      <xdr:row>13</xdr:row>
      <xdr:rowOff>89118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9E6A7B5-A8A7-4CC6-8A61-41BE101CE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5426" y="1681404"/>
          <a:ext cx="2399866" cy="733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367484</xdr:colOff>
      <xdr:row>9</xdr:row>
      <xdr:rowOff>69012</xdr:rowOff>
    </xdr:from>
    <xdr:to>
      <xdr:col>10</xdr:col>
      <xdr:colOff>352028</xdr:colOff>
      <xdr:row>13</xdr:row>
      <xdr:rowOff>145512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6E5F10A-26E5-4656-8DCD-0CD51A1351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480558" y="1732185"/>
          <a:ext cx="1847850" cy="7390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179429</xdr:colOff>
      <xdr:row>18</xdr:row>
      <xdr:rowOff>142158</xdr:rowOff>
    </xdr:from>
    <xdr:to>
      <xdr:col>18</xdr:col>
      <xdr:colOff>134572</xdr:colOff>
      <xdr:row>30</xdr:row>
      <xdr:rowOff>87989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EE731A6-1C7C-421F-9F22-6D8AFD4EF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61319" y="3295976"/>
          <a:ext cx="1818448" cy="193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179431</xdr:colOff>
      <xdr:row>19</xdr:row>
      <xdr:rowOff>92425</xdr:rowOff>
    </xdr:from>
    <xdr:to>
      <xdr:col>14</xdr:col>
      <xdr:colOff>151824</xdr:colOff>
      <xdr:row>31</xdr:row>
      <xdr:rowOff>53642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5B0DCC-54EE-4799-AFBC-C720BB3C69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r="10843"/>
        <a:stretch/>
      </xdr:blipFill>
      <xdr:spPr>
        <a:xfrm>
          <a:off x="3671404" y="3411870"/>
          <a:ext cx="4941208" cy="1948742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>
    <xdr:from>
      <xdr:col>0</xdr:col>
      <xdr:colOff>66145</xdr:colOff>
      <xdr:row>21</xdr:row>
      <xdr:rowOff>58207</xdr:rowOff>
    </xdr:from>
    <xdr:to>
      <xdr:col>5</xdr:col>
      <xdr:colOff>592667</xdr:colOff>
      <xdr:row>32</xdr:row>
      <xdr:rowOff>68790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D52EAEE-7ACA-4754-9152-F01E3F6F6C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602216</xdr:colOff>
      <xdr:row>8</xdr:row>
      <xdr:rowOff>88605</xdr:rowOff>
    </xdr:from>
    <xdr:to>
      <xdr:col>31</xdr:col>
      <xdr:colOff>87204</xdr:colOff>
      <xdr:row>25</xdr:row>
      <xdr:rowOff>128848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89D9DF-047C-440A-9F84-B22929E3A7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10843"/>
        <a:stretch/>
      </xdr:blipFill>
      <xdr:spPr>
        <a:xfrm>
          <a:off x="13264586" y="1368013"/>
          <a:ext cx="7862285" cy="2914205"/>
        </a:xfrm>
        <a:prstGeom prst="rect">
          <a:avLst/>
        </a:prstGeom>
        <a:ln w="19050">
          <a:solidFill>
            <a:schemeClr val="tx1"/>
          </a:solidFill>
        </a:ln>
      </xdr:spPr>
    </xdr:pic>
    <xdr:clientData/>
  </xdr:twoCellAnchor>
  <xdr:twoCellAnchor editAs="oneCell">
    <xdr:from>
      <xdr:col>10</xdr:col>
      <xdr:colOff>246262</xdr:colOff>
      <xdr:row>30</xdr:row>
      <xdr:rowOff>142690</xdr:rowOff>
    </xdr:from>
    <xdr:to>
      <xdr:col>14</xdr:col>
      <xdr:colOff>605996</xdr:colOff>
      <xdr:row>36</xdr:row>
      <xdr:rowOff>16672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F44C96C-4BB8-467A-8DC1-1D685B83C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73" y="5095690"/>
          <a:ext cx="2937364" cy="8335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595223</xdr:colOff>
      <xdr:row>9</xdr:row>
      <xdr:rowOff>94890</xdr:rowOff>
    </xdr:from>
    <xdr:to>
      <xdr:col>11</xdr:col>
      <xdr:colOff>579767</xdr:colOff>
      <xdr:row>14</xdr:row>
      <xdr:rowOff>7488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0BF8D11-8113-4A22-8877-AC085603E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81955" y="1733909"/>
          <a:ext cx="1847850" cy="7321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399175</xdr:colOff>
      <xdr:row>29</xdr:row>
      <xdr:rowOff>152897</xdr:rowOff>
    </xdr:from>
    <xdr:to>
      <xdr:col>21</xdr:col>
      <xdr:colOff>105879</xdr:colOff>
      <xdr:row>48</xdr:row>
      <xdr:rowOff>27476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E3293431-FC04-4C1A-BC1A-9EFBC4DAE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72731" y="4945971"/>
          <a:ext cx="2928740" cy="2913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414631</xdr:colOff>
      <xdr:row>8</xdr:row>
      <xdr:rowOff>312325</xdr:rowOff>
    </xdr:from>
    <xdr:to>
      <xdr:col>17</xdr:col>
      <xdr:colOff>572911</xdr:colOff>
      <xdr:row>23</xdr:row>
      <xdr:rowOff>140169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3410875-CC7C-4688-8AE7-3E577A686F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4"/>
  <sheetViews>
    <sheetView workbookViewId="0"/>
  </sheetViews>
  <sheetFormatPr defaultRowHeight="12.7" x14ac:dyDescent="0.4"/>
  <cols>
    <col min="1" max="1" width="6.1171875" customWidth="1"/>
    <col min="2" max="2" width="12.87890625" customWidth="1"/>
  </cols>
  <sheetData>
    <row r="1" spans="1:16" ht="15" x14ac:dyDescent="0.45">
      <c r="A1" s="4" t="s">
        <v>32</v>
      </c>
    </row>
    <row r="3" spans="1:16" ht="15.35" x14ac:dyDescent="0.5">
      <c r="A3" s="5" t="s">
        <v>18</v>
      </c>
    </row>
    <row r="4" spans="1:16" ht="15.35" x14ac:dyDescent="0.5">
      <c r="A4" s="5" t="s">
        <v>19</v>
      </c>
    </row>
    <row r="5" spans="1:16" ht="13" thickBot="1" x14ac:dyDescent="0.45"/>
    <row r="6" spans="1:16" ht="15.35" thickBot="1" x14ac:dyDescent="0.45">
      <c r="B6" s="7" t="s">
        <v>2</v>
      </c>
      <c r="C6" s="8" t="s">
        <v>3</v>
      </c>
      <c r="D6" s="8" t="s">
        <v>4</v>
      </c>
      <c r="E6" s="8" t="s">
        <v>5</v>
      </c>
      <c r="F6" s="8" t="s">
        <v>0</v>
      </c>
      <c r="G6" s="8" t="s">
        <v>6</v>
      </c>
      <c r="H6" s="8" t="s">
        <v>1</v>
      </c>
      <c r="I6" s="8" t="s">
        <v>7</v>
      </c>
      <c r="J6" s="8" t="s">
        <v>8</v>
      </c>
      <c r="K6" s="8" t="s">
        <v>9</v>
      </c>
      <c r="L6" s="8" t="s">
        <v>10</v>
      </c>
    </row>
    <row r="7" spans="1:16" ht="31" thickBot="1" x14ac:dyDescent="0.45">
      <c r="B7" s="10" t="s">
        <v>13</v>
      </c>
      <c r="C7" s="9">
        <v>4</v>
      </c>
      <c r="D7" s="9">
        <v>6</v>
      </c>
      <c r="E7" s="9">
        <v>1</v>
      </c>
      <c r="F7" s="9">
        <v>5</v>
      </c>
      <c r="G7" s="9">
        <v>10</v>
      </c>
      <c r="H7" s="9">
        <v>2</v>
      </c>
      <c r="I7" s="9">
        <v>7</v>
      </c>
      <c r="J7" s="9">
        <v>3</v>
      </c>
      <c r="K7" s="9">
        <v>9</v>
      </c>
      <c r="L7" s="9">
        <v>8</v>
      </c>
    </row>
    <row r="8" spans="1:16" ht="35.35" customHeight="1" thickBot="1" x14ac:dyDescent="0.45">
      <c r="B8" s="10" t="s">
        <v>14</v>
      </c>
      <c r="C8" s="9">
        <v>1</v>
      </c>
      <c r="D8" s="9">
        <v>3</v>
      </c>
      <c r="E8" s="9">
        <v>5</v>
      </c>
      <c r="F8" s="9">
        <v>7</v>
      </c>
      <c r="G8" s="9">
        <v>8</v>
      </c>
      <c r="H8" s="9">
        <v>4</v>
      </c>
      <c r="I8" s="9">
        <v>6</v>
      </c>
      <c r="J8" s="9">
        <v>2</v>
      </c>
      <c r="K8" s="9">
        <v>10</v>
      </c>
      <c r="L8" s="9">
        <v>9</v>
      </c>
    </row>
    <row r="9" spans="1:16" ht="15.7" thickBot="1" x14ac:dyDescent="0.45">
      <c r="B9" s="6" t="s">
        <v>15</v>
      </c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6" ht="31" thickBot="1" x14ac:dyDescent="0.45">
      <c r="B10" s="6" t="s">
        <v>16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6" x14ac:dyDescent="0.4">
      <c r="M11" s="3"/>
      <c r="O11" s="12"/>
      <c r="P11" s="2"/>
    </row>
    <row r="13" spans="1:16" x14ac:dyDescent="0.4">
      <c r="A13" t="s">
        <v>20</v>
      </c>
    </row>
    <row r="14" spans="1:16" x14ac:dyDescent="0.4">
      <c r="A14" t="s">
        <v>21</v>
      </c>
    </row>
  </sheetData>
  <phoneticPr fontId="11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5"/>
  <sheetViews>
    <sheetView workbookViewId="0">
      <selection activeCell="I26" sqref="I26"/>
    </sheetView>
  </sheetViews>
  <sheetFormatPr defaultColWidth="9.1171875" defaultRowHeight="12.7" x14ac:dyDescent="0.4"/>
  <cols>
    <col min="1" max="2" width="8.87890625" style="13" customWidth="1"/>
    <col min="3" max="3" width="9.1171875" style="13"/>
    <col min="4" max="4" width="22.76171875" style="13" customWidth="1"/>
    <col min="5" max="16384" width="9.1171875" style="13"/>
  </cols>
  <sheetData>
    <row r="1" spans="1:15" ht="16.350000000000001" customHeight="1" thickBot="1" x14ac:dyDescent="0.45"/>
    <row r="2" spans="1:15" ht="15.7" thickBot="1" x14ac:dyDescent="0.55000000000000004">
      <c r="A2" s="23" t="s">
        <v>11</v>
      </c>
      <c r="B2" s="22" t="s">
        <v>12</v>
      </c>
      <c r="D2" s="13" t="s">
        <v>33</v>
      </c>
      <c r="O2" s="21"/>
    </row>
    <row r="3" spans="1:15" ht="15.7" thickBot="1" x14ac:dyDescent="0.45">
      <c r="A3" s="20">
        <v>80</v>
      </c>
      <c r="B3" s="19">
        <v>65</v>
      </c>
      <c r="D3" s="13" t="s">
        <v>17</v>
      </c>
    </row>
    <row r="4" spans="1:15" ht="15.7" thickBot="1" x14ac:dyDescent="0.45">
      <c r="A4" s="20">
        <v>50</v>
      </c>
      <c r="B4" s="19">
        <v>60</v>
      </c>
    </row>
    <row r="5" spans="1:15" ht="15.7" thickBot="1" x14ac:dyDescent="0.45">
      <c r="A5" s="20">
        <v>36</v>
      </c>
      <c r="B5" s="19">
        <v>35</v>
      </c>
    </row>
    <row r="6" spans="1:15" ht="15.7" thickBot="1" x14ac:dyDescent="0.5">
      <c r="A6" s="20">
        <v>58</v>
      </c>
      <c r="B6" s="19">
        <v>39</v>
      </c>
      <c r="D6" s="24"/>
    </row>
    <row r="7" spans="1:15" ht="15.7" thickBot="1" x14ac:dyDescent="0.45">
      <c r="A7" s="20">
        <v>72</v>
      </c>
      <c r="B7" s="19">
        <v>48</v>
      </c>
    </row>
    <row r="8" spans="1:15" ht="15.7" thickBot="1" x14ac:dyDescent="0.45">
      <c r="A8" s="20">
        <v>60</v>
      </c>
      <c r="B8" s="19">
        <v>44</v>
      </c>
    </row>
    <row r="9" spans="1:15" ht="15.7" thickBot="1" x14ac:dyDescent="0.45">
      <c r="A9" s="20">
        <v>56</v>
      </c>
      <c r="B9" s="19">
        <v>48</v>
      </c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15" ht="15.7" thickBot="1" x14ac:dyDescent="0.45">
      <c r="A10" s="20">
        <v>68</v>
      </c>
      <c r="B10" s="19">
        <v>61</v>
      </c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15" x14ac:dyDescent="0.4">
      <c r="D11" s="18"/>
      <c r="E11" s="18"/>
      <c r="F11" s="14"/>
      <c r="G11" s="14"/>
      <c r="H11" s="14"/>
      <c r="I11" s="14"/>
      <c r="J11" s="14"/>
      <c r="K11" s="14"/>
      <c r="L11" s="14"/>
      <c r="M11" s="14"/>
      <c r="N11" s="14"/>
    </row>
    <row r="12" spans="1:15" x14ac:dyDescent="0.4">
      <c r="D12" s="15"/>
      <c r="E12" s="15"/>
      <c r="F12" s="14"/>
      <c r="G12" s="14"/>
      <c r="H12" s="14"/>
      <c r="I12" s="14"/>
      <c r="J12" s="14"/>
      <c r="K12" s="14"/>
      <c r="L12" s="14"/>
      <c r="M12" s="14"/>
      <c r="N12" s="14"/>
    </row>
    <row r="13" spans="1:15" x14ac:dyDescent="0.4">
      <c r="A13" s="17"/>
      <c r="B13" s="17"/>
      <c r="C13" s="17"/>
      <c r="D13" s="15"/>
      <c r="E13" s="15"/>
      <c r="F13" s="14"/>
      <c r="G13" s="14"/>
      <c r="H13" s="14"/>
      <c r="I13" s="14"/>
      <c r="J13" s="14"/>
      <c r="K13" s="14"/>
      <c r="L13" s="14"/>
      <c r="M13" s="14"/>
      <c r="N13" s="14"/>
    </row>
    <row r="14" spans="1:15" x14ac:dyDescent="0.4">
      <c r="A14" s="15"/>
      <c r="B14" s="15"/>
      <c r="C14" s="15"/>
      <c r="D14" s="15"/>
      <c r="E14" s="15"/>
      <c r="F14" s="14"/>
      <c r="G14" s="14"/>
      <c r="H14" s="14"/>
      <c r="I14" s="14"/>
      <c r="J14" s="14"/>
      <c r="K14" s="14"/>
      <c r="L14" s="14"/>
      <c r="M14" s="14"/>
      <c r="N14" s="14"/>
    </row>
    <row r="15" spans="1:15" x14ac:dyDescent="0.4">
      <c r="A15" s="15"/>
      <c r="B15" s="15"/>
      <c r="C15" s="15"/>
      <c r="D15" s="15"/>
      <c r="E15" s="15"/>
      <c r="F15" s="14"/>
      <c r="G15" s="14"/>
      <c r="H15" s="14"/>
      <c r="I15" s="14"/>
      <c r="J15" s="14"/>
      <c r="K15" s="14"/>
      <c r="L15" s="14"/>
      <c r="M15" s="14"/>
      <c r="N15" s="14"/>
    </row>
    <row r="16" spans="1:15" x14ac:dyDescent="0.4">
      <c r="D16" s="15"/>
      <c r="E16" s="15"/>
      <c r="F16" s="14"/>
      <c r="G16" s="14"/>
      <c r="H16" s="14"/>
      <c r="I16" s="14"/>
      <c r="J16" s="14"/>
      <c r="K16" s="14"/>
      <c r="L16" s="14"/>
      <c r="M16" s="14"/>
      <c r="N16" s="14"/>
    </row>
    <row r="17" spans="4:14" x14ac:dyDescent="0.4"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</row>
    <row r="18" spans="4:14" x14ac:dyDescent="0.4"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</row>
    <row r="19" spans="4:14" x14ac:dyDescent="0.4">
      <c r="D19" s="17"/>
      <c r="E19" s="17"/>
      <c r="F19" s="17"/>
      <c r="G19" s="17"/>
      <c r="H19" s="17"/>
      <c r="I19" s="17"/>
      <c r="J19" s="14"/>
      <c r="K19" s="14"/>
      <c r="L19" s="14"/>
      <c r="M19" s="14"/>
      <c r="N19" s="14"/>
    </row>
    <row r="20" spans="4:14" x14ac:dyDescent="0.4">
      <c r="D20" s="15"/>
      <c r="E20" s="15"/>
      <c r="F20" s="15"/>
      <c r="G20" s="15"/>
      <c r="H20" s="15"/>
      <c r="I20" s="15"/>
      <c r="J20" s="14"/>
      <c r="K20" s="14"/>
      <c r="L20" s="14"/>
      <c r="M20" s="14"/>
      <c r="N20" s="14"/>
    </row>
    <row r="21" spans="4:14" x14ac:dyDescent="0.4">
      <c r="D21" s="15"/>
      <c r="E21" s="15"/>
      <c r="F21" s="15"/>
      <c r="G21" s="15"/>
      <c r="H21" s="15"/>
      <c r="I21" s="15"/>
      <c r="J21" s="14"/>
      <c r="K21" s="14"/>
      <c r="L21" s="14"/>
      <c r="M21" s="14"/>
      <c r="N21" s="14"/>
    </row>
    <row r="22" spans="4:14" x14ac:dyDescent="0.4">
      <c r="D22" s="15"/>
      <c r="E22" s="15"/>
      <c r="F22" s="15"/>
      <c r="G22" s="15"/>
      <c r="H22" s="15"/>
      <c r="I22" s="15"/>
      <c r="J22" s="14"/>
      <c r="K22" s="14"/>
      <c r="L22" s="14"/>
      <c r="M22" s="14"/>
      <c r="N22" s="14"/>
    </row>
    <row r="23" spans="4:14" x14ac:dyDescent="0.4"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</row>
    <row r="24" spans="4:14" x14ac:dyDescent="0.4">
      <c r="D24" s="17"/>
      <c r="E24" s="17"/>
      <c r="F24" s="17"/>
      <c r="G24" s="17"/>
      <c r="H24" s="17"/>
      <c r="I24" s="17"/>
      <c r="J24" s="17"/>
      <c r="K24" s="17"/>
      <c r="L24" s="17"/>
      <c r="M24" s="14"/>
      <c r="N24" s="14"/>
    </row>
    <row r="25" spans="4:14" x14ac:dyDescent="0.4">
      <c r="D25" s="15"/>
      <c r="E25" s="15"/>
      <c r="F25" s="15"/>
      <c r="G25" s="15"/>
      <c r="H25" s="15"/>
      <c r="I25" s="15"/>
      <c r="J25" s="15"/>
      <c r="K25" s="15"/>
      <c r="L25" s="15"/>
      <c r="M25" s="14"/>
      <c r="N25" s="14"/>
    </row>
    <row r="26" spans="4:14" x14ac:dyDescent="0.4">
      <c r="D26" s="15"/>
      <c r="E26" s="15"/>
      <c r="F26" s="15"/>
      <c r="G26" s="15"/>
      <c r="H26" s="16"/>
      <c r="I26" s="15"/>
      <c r="J26" s="15"/>
      <c r="K26" s="15"/>
      <c r="L26" s="15"/>
      <c r="M26" s="14"/>
      <c r="N26" s="14"/>
    </row>
    <row r="27" spans="4:14" x14ac:dyDescent="0.4"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4:14" x14ac:dyDescent="0.4"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4:14" x14ac:dyDescent="0.4"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4:14" x14ac:dyDescent="0.4"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4:14" x14ac:dyDescent="0.4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4:14" x14ac:dyDescent="0.4">
      <c r="I32" s="14"/>
      <c r="J32" s="14"/>
      <c r="K32" s="14"/>
      <c r="L32" s="14"/>
      <c r="M32" s="14"/>
    </row>
    <row r="33" spans="9:13" x14ac:dyDescent="0.4">
      <c r="I33" s="14"/>
      <c r="J33" s="14"/>
      <c r="K33" s="14"/>
      <c r="L33" s="14"/>
      <c r="M33" s="14"/>
    </row>
    <row r="34" spans="9:13" x14ac:dyDescent="0.4">
      <c r="I34" s="14"/>
      <c r="J34" s="14"/>
      <c r="K34" s="14"/>
      <c r="L34" s="14"/>
      <c r="M34" s="14"/>
    </row>
    <row r="35" spans="9:13" x14ac:dyDescent="0.4">
      <c r="I35" s="14"/>
      <c r="J35" s="14"/>
      <c r="K35" s="14"/>
      <c r="L35" s="14"/>
      <c r="M35" s="14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E6BDF-CE93-4B6D-8DE1-AE91A609458B}">
  <dimension ref="A2:O19"/>
  <sheetViews>
    <sheetView zoomScale="80" zoomScaleNormal="80" workbookViewId="0">
      <selection activeCell="G39" sqref="G39"/>
    </sheetView>
  </sheetViews>
  <sheetFormatPr defaultRowHeight="12.7" x14ac:dyDescent="0.4"/>
  <cols>
    <col min="3" max="3" width="5.64453125" customWidth="1"/>
  </cols>
  <sheetData>
    <row r="2" spans="1:10" x14ac:dyDescent="0.4">
      <c r="A2" t="s">
        <v>27</v>
      </c>
    </row>
    <row r="3" spans="1:10" x14ac:dyDescent="0.4">
      <c r="A3" t="s">
        <v>26</v>
      </c>
    </row>
    <row r="6" spans="1:10" x14ac:dyDescent="0.4">
      <c r="A6" s="29" t="s">
        <v>28</v>
      </c>
      <c r="B6" s="29" t="s">
        <v>29</v>
      </c>
      <c r="D6" s="1" t="s">
        <v>30</v>
      </c>
      <c r="E6" s="1" t="s">
        <v>31</v>
      </c>
      <c r="F6" s="31" t="s">
        <v>34</v>
      </c>
    </row>
    <row r="7" spans="1:10" x14ac:dyDescent="0.4">
      <c r="A7" s="30">
        <v>99</v>
      </c>
      <c r="B7" s="30">
        <v>2</v>
      </c>
      <c r="D7" s="28"/>
      <c r="E7" s="28"/>
      <c r="H7" s="1"/>
      <c r="J7" s="32"/>
    </row>
    <row r="8" spans="1:10" x14ac:dyDescent="0.4">
      <c r="A8" s="30">
        <v>120</v>
      </c>
      <c r="B8" s="30">
        <v>0</v>
      </c>
      <c r="D8" s="28"/>
      <c r="E8" s="28"/>
      <c r="J8" s="2"/>
    </row>
    <row r="9" spans="1:10" x14ac:dyDescent="0.4">
      <c r="A9" s="30">
        <v>98</v>
      </c>
      <c r="B9" s="30">
        <v>25</v>
      </c>
      <c r="D9" s="28"/>
      <c r="E9" s="28"/>
    </row>
    <row r="10" spans="1:10" x14ac:dyDescent="0.4">
      <c r="A10" s="30">
        <v>102</v>
      </c>
      <c r="B10" s="30">
        <v>45</v>
      </c>
      <c r="D10" s="28"/>
      <c r="E10" s="28"/>
    </row>
    <row r="11" spans="1:10" x14ac:dyDescent="0.4">
      <c r="A11" s="30">
        <v>123</v>
      </c>
      <c r="B11" s="30">
        <v>14</v>
      </c>
      <c r="D11" s="28"/>
      <c r="E11" s="28"/>
    </row>
    <row r="12" spans="1:10" x14ac:dyDescent="0.4">
      <c r="A12" s="30">
        <v>105</v>
      </c>
      <c r="B12" s="30">
        <v>20</v>
      </c>
      <c r="D12" s="28"/>
      <c r="E12" s="28"/>
    </row>
    <row r="13" spans="1:10" x14ac:dyDescent="0.4">
      <c r="A13" s="30">
        <v>85</v>
      </c>
      <c r="B13" s="30">
        <v>15</v>
      </c>
      <c r="D13" s="28"/>
      <c r="E13" s="28"/>
    </row>
    <row r="14" spans="1:10" x14ac:dyDescent="0.4">
      <c r="A14" s="30">
        <v>110</v>
      </c>
      <c r="B14" s="30">
        <v>19</v>
      </c>
      <c r="D14" s="28"/>
      <c r="E14" s="28"/>
    </row>
    <row r="15" spans="1:10" x14ac:dyDescent="0.4">
      <c r="A15" s="30">
        <v>117</v>
      </c>
      <c r="B15" s="30">
        <v>22</v>
      </c>
      <c r="D15" s="28"/>
      <c r="E15" s="28"/>
    </row>
    <row r="16" spans="1:10" x14ac:dyDescent="0.4">
      <c r="A16" s="30">
        <v>90</v>
      </c>
      <c r="B16" s="30">
        <v>4</v>
      </c>
      <c r="D16" s="28"/>
      <c r="E16" s="28"/>
    </row>
    <row r="17" spans="7:15" x14ac:dyDescent="0.4">
      <c r="G17" s="1"/>
    </row>
    <row r="18" spans="7:15" x14ac:dyDescent="0.4">
      <c r="G18" s="1"/>
    </row>
    <row r="19" spans="7:15" x14ac:dyDescent="0.4">
      <c r="O19" s="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3E0C5-A0E0-4D67-8A7F-EA4FD9583312}">
  <dimension ref="A1:I52"/>
  <sheetViews>
    <sheetView tabSelected="1" zoomScale="90" zoomScaleNormal="90" workbookViewId="0">
      <selection activeCell="F52" sqref="F52"/>
    </sheetView>
  </sheetViews>
  <sheetFormatPr defaultRowHeight="12.7" x14ac:dyDescent="0.4"/>
  <cols>
    <col min="2" max="3" width="16.3515625" customWidth="1"/>
  </cols>
  <sheetData>
    <row r="1" spans="1:9" x14ac:dyDescent="0.4">
      <c r="A1" t="s">
        <v>22</v>
      </c>
    </row>
    <row r="3" spans="1:9" x14ac:dyDescent="0.4">
      <c r="A3" s="1" t="s">
        <v>35</v>
      </c>
    </row>
    <row r="4" spans="1:9" x14ac:dyDescent="0.4">
      <c r="A4" s="1" t="s">
        <v>25</v>
      </c>
    </row>
    <row r="5" spans="1:9" x14ac:dyDescent="0.4">
      <c r="I5" t="s">
        <v>36</v>
      </c>
    </row>
    <row r="6" spans="1:9" x14ac:dyDescent="0.4">
      <c r="I6" t="s">
        <v>37</v>
      </c>
    </row>
    <row r="9" spans="1:9" ht="24.7" x14ac:dyDescent="0.4">
      <c r="B9" s="25" t="s">
        <v>24</v>
      </c>
      <c r="C9" s="25" t="s">
        <v>23</v>
      </c>
      <c r="E9" t="s">
        <v>38</v>
      </c>
      <c r="F9" t="s">
        <v>39</v>
      </c>
      <c r="G9" s="33" t="s">
        <v>34</v>
      </c>
    </row>
    <row r="10" spans="1:9" x14ac:dyDescent="0.4">
      <c r="B10" s="27">
        <v>14.2</v>
      </c>
      <c r="C10" s="26">
        <v>215</v>
      </c>
      <c r="E10">
        <f>_xlfn.RANK.AVG(B10,$B$10:$B$21,0)</f>
        <v>11</v>
      </c>
      <c r="F10">
        <f>_xlfn.RANK.AVG(C10,$C$10:$C$21,0)</f>
        <v>11</v>
      </c>
      <c r="G10">
        <f>E10-F10</f>
        <v>0</v>
      </c>
    </row>
    <row r="11" spans="1:9" x14ac:dyDescent="0.4">
      <c r="B11" s="27">
        <v>16.399999999999999</v>
      </c>
      <c r="C11" s="26">
        <v>325</v>
      </c>
      <c r="E11">
        <f t="shared" ref="E11:E21" si="0">_xlfn.RANK.AVG(B11,$B$10:$B$21,0)</f>
        <v>9</v>
      </c>
      <c r="F11">
        <f t="shared" ref="F11:F21" si="1">_xlfn.RANK.AVG(C11,$C$10:$C$21,0)</f>
        <v>10</v>
      </c>
      <c r="G11">
        <f t="shared" ref="G11:G21" si="2">E11-F11</f>
        <v>-1</v>
      </c>
    </row>
    <row r="12" spans="1:9" x14ac:dyDescent="0.4">
      <c r="B12" s="27">
        <v>11.9</v>
      </c>
      <c r="C12" s="26">
        <v>185</v>
      </c>
      <c r="E12">
        <f t="shared" si="0"/>
        <v>12</v>
      </c>
      <c r="F12">
        <f t="shared" si="1"/>
        <v>12</v>
      </c>
      <c r="G12">
        <f t="shared" si="2"/>
        <v>0</v>
      </c>
    </row>
    <row r="13" spans="1:9" x14ac:dyDescent="0.4">
      <c r="B13" s="27">
        <v>15.2</v>
      </c>
      <c r="C13" s="26">
        <v>332</v>
      </c>
      <c r="E13">
        <f t="shared" si="0"/>
        <v>10</v>
      </c>
      <c r="F13">
        <f t="shared" si="1"/>
        <v>9</v>
      </c>
      <c r="G13">
        <f t="shared" si="2"/>
        <v>1</v>
      </c>
    </row>
    <row r="14" spans="1:9" x14ac:dyDescent="0.4">
      <c r="B14" s="27">
        <v>18.5</v>
      </c>
      <c r="C14" s="26">
        <v>406</v>
      </c>
      <c r="E14">
        <f t="shared" si="0"/>
        <v>6</v>
      </c>
      <c r="F14">
        <f t="shared" si="1"/>
        <v>8</v>
      </c>
      <c r="G14">
        <f t="shared" si="2"/>
        <v>-2</v>
      </c>
    </row>
    <row r="15" spans="1:9" x14ac:dyDescent="0.4">
      <c r="B15" s="27">
        <v>22.1</v>
      </c>
      <c r="C15" s="26">
        <v>522</v>
      </c>
      <c r="E15">
        <f t="shared" si="0"/>
        <v>4</v>
      </c>
      <c r="F15">
        <f t="shared" si="1"/>
        <v>3</v>
      </c>
      <c r="G15">
        <f t="shared" si="2"/>
        <v>1</v>
      </c>
    </row>
    <row r="16" spans="1:9" x14ac:dyDescent="0.4">
      <c r="B16" s="27">
        <v>19.399999999999999</v>
      </c>
      <c r="C16" s="26">
        <v>412</v>
      </c>
      <c r="E16">
        <f t="shared" si="0"/>
        <v>5</v>
      </c>
      <c r="F16">
        <f t="shared" si="1"/>
        <v>6</v>
      </c>
      <c r="G16">
        <f t="shared" si="2"/>
        <v>-1</v>
      </c>
    </row>
    <row r="17" spans="2:8" x14ac:dyDescent="0.4">
      <c r="B17" s="27">
        <v>25.1</v>
      </c>
      <c r="C17" s="26">
        <v>614</v>
      </c>
      <c r="E17">
        <f t="shared" si="0"/>
        <v>1</v>
      </c>
      <c r="F17">
        <f t="shared" si="1"/>
        <v>1</v>
      </c>
      <c r="G17">
        <f t="shared" si="2"/>
        <v>0</v>
      </c>
    </row>
    <row r="18" spans="2:8" x14ac:dyDescent="0.4">
      <c r="B18" s="27">
        <v>23.4</v>
      </c>
      <c r="C18" s="26">
        <v>544</v>
      </c>
      <c r="E18">
        <f t="shared" si="0"/>
        <v>2</v>
      </c>
      <c r="F18">
        <f t="shared" si="1"/>
        <v>2</v>
      </c>
      <c r="G18">
        <f t="shared" si="2"/>
        <v>0</v>
      </c>
    </row>
    <row r="19" spans="2:8" x14ac:dyDescent="0.4">
      <c r="B19" s="27">
        <v>18.100000000000001</v>
      </c>
      <c r="C19" s="26">
        <v>421</v>
      </c>
      <c r="E19">
        <f t="shared" si="0"/>
        <v>7</v>
      </c>
      <c r="F19">
        <f t="shared" si="1"/>
        <v>5</v>
      </c>
      <c r="G19">
        <f t="shared" si="2"/>
        <v>2</v>
      </c>
    </row>
    <row r="20" spans="2:8" x14ac:dyDescent="0.4">
      <c r="B20" s="27">
        <v>22.6</v>
      </c>
      <c r="C20" s="26">
        <v>445</v>
      </c>
      <c r="E20">
        <f t="shared" si="0"/>
        <v>3</v>
      </c>
      <c r="F20">
        <f t="shared" si="1"/>
        <v>4</v>
      </c>
      <c r="G20">
        <f t="shared" si="2"/>
        <v>-1</v>
      </c>
    </row>
    <row r="21" spans="2:8" x14ac:dyDescent="0.4">
      <c r="B21" s="27">
        <v>17.2</v>
      </c>
      <c r="C21" s="26">
        <v>408</v>
      </c>
      <c r="E21">
        <f t="shared" si="0"/>
        <v>8</v>
      </c>
      <c r="F21">
        <f t="shared" si="1"/>
        <v>7</v>
      </c>
      <c r="G21">
        <f t="shared" si="2"/>
        <v>1</v>
      </c>
    </row>
    <row r="22" spans="2:8" x14ac:dyDescent="0.4">
      <c r="G22">
        <f>SUMSQ(G10:G21)</f>
        <v>14</v>
      </c>
      <c r="H22" s="1" t="s">
        <v>40</v>
      </c>
    </row>
    <row r="23" spans="2:8" x14ac:dyDescent="0.4">
      <c r="G23" s="35">
        <f>1-6*G22/1716</f>
        <v>0.95104895104895104</v>
      </c>
      <c r="H23" s="34" t="s">
        <v>41</v>
      </c>
    </row>
    <row r="25" spans="2:8" x14ac:dyDescent="0.4">
      <c r="G25" s="34" t="s">
        <v>42</v>
      </c>
      <c r="H25" s="35">
        <v>0.58699999999999997</v>
      </c>
    </row>
    <row r="26" spans="2:8" x14ac:dyDescent="0.4">
      <c r="G26" s="1" t="s">
        <v>48</v>
      </c>
    </row>
    <row r="27" spans="2:8" x14ac:dyDescent="0.4">
      <c r="G27" s="1" t="s">
        <v>43</v>
      </c>
    </row>
    <row r="29" spans="2:8" x14ac:dyDescent="0.4">
      <c r="B29" s="1" t="s">
        <v>44</v>
      </c>
    </row>
    <row r="30" spans="2:8" x14ac:dyDescent="0.4">
      <c r="B30" s="36">
        <f>AVERAGE(B10:B21)</f>
        <v>18.675000000000001</v>
      </c>
      <c r="C30" s="36">
        <f>AVERAGE(C10:C21)</f>
        <v>402.41666666666669</v>
      </c>
    </row>
    <row r="32" spans="2:8" x14ac:dyDescent="0.4">
      <c r="B32" s="1" t="s">
        <v>45</v>
      </c>
      <c r="D32" s="1" t="s">
        <v>46</v>
      </c>
    </row>
    <row r="33" spans="2:7" x14ac:dyDescent="0.4">
      <c r="B33" s="36">
        <f>B10-$B$30</f>
        <v>-4.4750000000000014</v>
      </c>
      <c r="C33" s="36">
        <f>C10-$C$30</f>
        <v>-187.41666666666669</v>
      </c>
      <c r="D33" s="37">
        <f>B33*C33</f>
        <v>838.68958333333364</v>
      </c>
    </row>
    <row r="34" spans="2:7" x14ac:dyDescent="0.4">
      <c r="B34" s="36">
        <f t="shared" ref="B34:B47" si="3">B11-$B$30</f>
        <v>-2.2750000000000021</v>
      </c>
      <c r="C34" s="36">
        <f t="shared" ref="C34:C44" si="4">C11-$C$30</f>
        <v>-77.416666666666686</v>
      </c>
      <c r="D34" s="37">
        <f t="shared" ref="D34:D44" si="5">B34*C34</f>
        <v>176.12291666666687</v>
      </c>
    </row>
    <row r="35" spans="2:7" x14ac:dyDescent="0.4">
      <c r="B35" s="36">
        <f t="shared" si="3"/>
        <v>-6.7750000000000004</v>
      </c>
      <c r="C35" s="36">
        <f t="shared" si="4"/>
        <v>-217.41666666666669</v>
      </c>
      <c r="D35" s="37">
        <f t="shared" si="5"/>
        <v>1472.9979166666669</v>
      </c>
    </row>
    <row r="36" spans="2:7" x14ac:dyDescent="0.4">
      <c r="B36" s="36">
        <f t="shared" si="3"/>
        <v>-3.4750000000000014</v>
      </c>
      <c r="C36" s="36">
        <f t="shared" si="4"/>
        <v>-70.416666666666686</v>
      </c>
      <c r="D36" s="37">
        <f t="shared" si="5"/>
        <v>244.69791666666683</v>
      </c>
    </row>
    <row r="37" spans="2:7" x14ac:dyDescent="0.4">
      <c r="B37" s="36">
        <f t="shared" si="3"/>
        <v>-0.17500000000000071</v>
      </c>
      <c r="C37" s="36">
        <f t="shared" si="4"/>
        <v>3.5833333333333144</v>
      </c>
      <c r="D37" s="37">
        <f t="shared" si="5"/>
        <v>-0.62708333333333255</v>
      </c>
    </row>
    <row r="38" spans="2:7" x14ac:dyDescent="0.4">
      <c r="B38" s="36">
        <f t="shared" si="3"/>
        <v>3.4250000000000007</v>
      </c>
      <c r="C38" s="36">
        <f t="shared" si="4"/>
        <v>119.58333333333331</v>
      </c>
      <c r="D38" s="37">
        <f t="shared" si="5"/>
        <v>409.57291666666669</v>
      </c>
    </row>
    <row r="39" spans="2:7" x14ac:dyDescent="0.4">
      <c r="B39" s="36">
        <f t="shared" si="3"/>
        <v>0.72499999999999787</v>
      </c>
      <c r="C39" s="36">
        <f t="shared" si="4"/>
        <v>9.5833333333333144</v>
      </c>
      <c r="D39" s="37">
        <f t="shared" si="5"/>
        <v>6.9479166666666323</v>
      </c>
    </row>
    <row r="40" spans="2:7" x14ac:dyDescent="0.4">
      <c r="B40" s="36">
        <f t="shared" si="3"/>
        <v>6.4250000000000007</v>
      </c>
      <c r="C40" s="36">
        <f t="shared" si="4"/>
        <v>211.58333333333331</v>
      </c>
      <c r="D40" s="37">
        <f t="shared" si="5"/>
        <v>1359.4229166666667</v>
      </c>
    </row>
    <row r="41" spans="2:7" x14ac:dyDescent="0.4">
      <c r="B41" s="36">
        <f t="shared" si="3"/>
        <v>4.7249999999999979</v>
      </c>
      <c r="C41" s="36">
        <f t="shared" si="4"/>
        <v>141.58333333333331</v>
      </c>
      <c r="D41" s="37">
        <f t="shared" si="5"/>
        <v>668.98124999999959</v>
      </c>
    </row>
    <row r="42" spans="2:7" x14ac:dyDescent="0.4">
      <c r="B42" s="36">
        <f t="shared" si="3"/>
        <v>-0.57499999999999929</v>
      </c>
      <c r="C42" s="36">
        <f t="shared" si="4"/>
        <v>18.583333333333314</v>
      </c>
      <c r="D42" s="37">
        <f t="shared" si="5"/>
        <v>-10.685416666666642</v>
      </c>
    </row>
    <row r="43" spans="2:7" x14ac:dyDescent="0.4">
      <c r="B43" s="36">
        <f t="shared" si="3"/>
        <v>3.9250000000000007</v>
      </c>
      <c r="C43" s="36">
        <f t="shared" si="4"/>
        <v>42.583333333333314</v>
      </c>
      <c r="D43" s="37">
        <f t="shared" si="5"/>
        <v>167.13958333333329</v>
      </c>
    </row>
    <row r="44" spans="2:7" x14ac:dyDescent="0.4">
      <c r="B44" s="36">
        <f t="shared" si="3"/>
        <v>-1.4750000000000014</v>
      </c>
      <c r="C44" s="36">
        <f t="shared" si="4"/>
        <v>5.5833333333333144</v>
      </c>
      <c r="D44" s="37">
        <f t="shared" si="5"/>
        <v>-8.2354166666666462</v>
      </c>
    </row>
    <row r="45" spans="2:7" x14ac:dyDescent="0.4">
      <c r="B45" s="36"/>
    </row>
    <row r="46" spans="2:7" x14ac:dyDescent="0.4">
      <c r="B46" s="36">
        <f>SUMSQ(B33:B44)</f>
        <v>176.98250000000002</v>
      </c>
      <c r="C46" s="36">
        <f>SUMSQ(C33:C44)</f>
        <v>174754.91666666672</v>
      </c>
      <c r="D46" s="37">
        <f>SUM(D33:D44)</f>
        <v>5325.0250000000015</v>
      </c>
      <c r="F46" s="38" t="s">
        <v>47</v>
      </c>
      <c r="G46" s="35">
        <f>D46/SQRT(B46*C46)</f>
        <v>0.95750662300159517</v>
      </c>
    </row>
    <row r="47" spans="2:7" x14ac:dyDescent="0.4">
      <c r="B47" s="36"/>
      <c r="F47" s="1" t="s">
        <v>49</v>
      </c>
      <c r="G47">
        <v>10</v>
      </c>
    </row>
    <row r="48" spans="2:7" x14ac:dyDescent="0.4">
      <c r="F48" s="1" t="s">
        <v>50</v>
      </c>
      <c r="G48">
        <v>0.05</v>
      </c>
    </row>
    <row r="49" spans="6:7" x14ac:dyDescent="0.4">
      <c r="F49" s="1" t="s">
        <v>51</v>
      </c>
      <c r="G49">
        <v>0.57599999999999996</v>
      </c>
    </row>
    <row r="51" spans="6:7" x14ac:dyDescent="0.4">
      <c r="F51" s="1" t="s">
        <v>52</v>
      </c>
    </row>
    <row r="52" spans="6:7" x14ac:dyDescent="0.4">
      <c r="F52" s="1" t="s">
        <v>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spearman</vt:lpstr>
      <vt:lpstr>correl_tests</vt:lpstr>
      <vt:lpstr> IQ</vt:lpstr>
      <vt:lpstr>icecream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jkbma</cp:lastModifiedBy>
  <cp:lastPrinted>2020-05-14T00:42:29Z</cp:lastPrinted>
  <dcterms:created xsi:type="dcterms:W3CDTF">2008-11-02T17:47:17Z</dcterms:created>
  <dcterms:modified xsi:type="dcterms:W3CDTF">2020-05-25T12:09:13Z</dcterms:modified>
</cp:coreProperties>
</file>