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17" documentId="8_{FB4ED852-BE9A-45CE-9DBA-5E80160AD9AF}" xr6:coauthVersionLast="45" xr6:coauthVersionMax="45" xr10:uidLastSave="{486D561B-C63D-4F36-B031-8DDB88C2FCAD}"/>
  <bookViews>
    <workbookView xWindow="-110" yWindow="-110" windowWidth="19420" windowHeight="10420" xr2:uid="{884C3E78-98E3-495E-A611-7E08BA2EB1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1" l="1"/>
  <c r="I27" i="1" l="1"/>
  <c r="I26" i="1"/>
  <c r="I25" i="1"/>
  <c r="I24" i="1"/>
  <c r="I23" i="1"/>
  <c r="M32" i="1"/>
  <c r="O21" i="1" s="1"/>
  <c r="D28" i="1"/>
  <c r="M29" i="1"/>
  <c r="M28" i="1"/>
  <c r="O20" i="1" l="1"/>
  <c r="I21" i="1" l="1"/>
  <c r="I22" i="1"/>
  <c r="I20" i="1"/>
  <c r="B27" i="1" l="1"/>
  <c r="B28" i="1"/>
  <c r="B20" i="1" s="1"/>
</calcChain>
</file>

<file path=xl/sharedStrings.xml><?xml version="1.0" encoding="utf-8"?>
<sst xmlns="http://schemas.openxmlformats.org/spreadsheetml/2006/main" count="26" uniqueCount="22">
  <si>
    <t>Chlorides</t>
  </si>
  <si>
    <t>Q-test</t>
  </si>
  <si>
    <t>CI estimation</t>
  </si>
  <si>
    <t>Grubbs Test</t>
  </si>
  <si>
    <t>Student's CI</t>
  </si>
  <si>
    <t>Sorted</t>
  </si>
  <si>
    <t>Range</t>
  </si>
  <si>
    <t>α</t>
  </si>
  <si>
    <t>Qcrit</t>
  </si>
  <si>
    <t>H0 is accepted no outliers</t>
  </si>
  <si>
    <t>Z</t>
  </si>
  <si>
    <t>Total</t>
  </si>
  <si>
    <t>Mean</t>
  </si>
  <si>
    <t>t</t>
  </si>
  <si>
    <t>v</t>
  </si>
  <si>
    <t>L1</t>
  </si>
  <si>
    <t>L2</t>
  </si>
  <si>
    <t>total</t>
  </si>
  <si>
    <t>&lt;30,1:35,14&gt;</t>
  </si>
  <si>
    <t>For the Q test and Grubbs test are almost identically for our compraison.</t>
  </si>
  <si>
    <t>Student is better to use when we know the standard deviation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</si>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</sst>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0C86-BCBD-4B17-8C07-8E3D14C1B6C5}">
  <dimension ref="A1:O36"/>
  <sheetViews>
    <sheetView tabSelected="1" topLeftCell="A17" zoomScale="80" zoomScaleNormal="80" workbookViewId="0">
      <selection activeCell="S11" sqref="S11"/>
    </sheetView>
  </sheetViews>
  <sheetFormatPr defaultRowHeight="14.5" x14ac:dyDescent="0.35"/>
  <sheetData>
    <row r="1" spans="1:2" x14ac:dyDescent="0.35">
      <c r="A1" t="s">
        <v>0</v>
      </c>
    </row>
    <row r="2" spans="1:2" x14ac:dyDescent="0.35">
      <c r="A2">
        <v>32.56</v>
      </c>
    </row>
    <row r="3" spans="1:2" x14ac:dyDescent="0.35">
      <c r="A3">
        <v>35.14</v>
      </c>
    </row>
    <row r="4" spans="1:2" x14ac:dyDescent="0.35">
      <c r="A4">
        <v>34.1</v>
      </c>
    </row>
    <row r="5" spans="1:2" x14ac:dyDescent="0.35">
      <c r="A5">
        <v>33.33</v>
      </c>
    </row>
    <row r="6" spans="1:2" x14ac:dyDescent="0.35">
      <c r="A6">
        <v>37.1</v>
      </c>
    </row>
    <row r="7" spans="1:2" x14ac:dyDescent="0.35">
      <c r="A7">
        <v>34.450000000000003</v>
      </c>
    </row>
    <row r="8" spans="1:2" x14ac:dyDescent="0.35">
      <c r="A8">
        <v>35.119999999999997</v>
      </c>
    </row>
    <row r="9" spans="1:2" x14ac:dyDescent="0.35">
      <c r="A9" s="5">
        <v>30.1</v>
      </c>
      <c r="B9" s="5"/>
    </row>
    <row r="19" spans="1:15" x14ac:dyDescent="0.35">
      <c r="A19" t="s">
        <v>5</v>
      </c>
      <c r="B19" s="3" t="s">
        <v>1</v>
      </c>
      <c r="E19" s="3" t="s">
        <v>2</v>
      </c>
      <c r="I19" t="s">
        <v>10</v>
      </c>
      <c r="J19" s="3" t="s">
        <v>3</v>
      </c>
      <c r="N19" s="3" t="s">
        <v>4</v>
      </c>
    </row>
    <row r="20" spans="1:15" x14ac:dyDescent="0.35">
      <c r="A20" s="1">
        <v>30.1</v>
      </c>
      <c r="B20">
        <f>(A21-A20)/B28</f>
        <v>0.35142857142857153</v>
      </c>
      <c r="D20" s="1">
        <v>30.1</v>
      </c>
      <c r="H20" s="1">
        <v>30.1</v>
      </c>
      <c r="I20">
        <f>(AVERAGE(H$20:H$27)-H20)/_xlfn.STDEV.S(H$20:H$27)</f>
        <v>1.8744776710716478</v>
      </c>
      <c r="M20" s="1">
        <v>30.1</v>
      </c>
      <c r="N20" t="s">
        <v>15</v>
      </c>
      <c r="O20">
        <f>M29-M32*(M33/SQRT(M28))</f>
        <v>32.253666952537003</v>
      </c>
    </row>
    <row r="21" spans="1:15" x14ac:dyDescent="0.35">
      <c r="A21">
        <v>32.56</v>
      </c>
      <c r="D21">
        <v>32.56</v>
      </c>
      <c r="H21">
        <v>32.56</v>
      </c>
      <c r="I21">
        <f t="shared" ref="I21:I22" si="0">(AVERAGE(H$20:H$27)-H21)/_xlfn.STDEV.S(H$20:H$27)</f>
        <v>0.68831302262502347</v>
      </c>
      <c r="J21" s="2" t="s">
        <v>7</v>
      </c>
      <c r="K21">
        <v>0.05</v>
      </c>
      <c r="M21">
        <v>32.56</v>
      </c>
      <c r="N21" t="s">
        <v>16</v>
      </c>
      <c r="O21">
        <f>M29+M32*(M33/SQRT(M28))</f>
        <v>35.721333047463006</v>
      </c>
    </row>
    <row r="22" spans="1:15" x14ac:dyDescent="0.35">
      <c r="A22">
        <v>33.33</v>
      </c>
      <c r="D22">
        <v>33.33</v>
      </c>
      <c r="H22">
        <v>33.33</v>
      </c>
      <c r="I22">
        <f t="shared" si="0"/>
        <v>0.31703384404620416</v>
      </c>
      <c r="J22" t="s">
        <v>10</v>
      </c>
      <c r="K22">
        <v>2.13</v>
      </c>
      <c r="M22">
        <v>33.33</v>
      </c>
    </row>
    <row r="23" spans="1:15" x14ac:dyDescent="0.35">
      <c r="A23">
        <v>34.1</v>
      </c>
      <c r="D23">
        <v>34.1</v>
      </c>
      <c r="H23">
        <v>34.1</v>
      </c>
      <c r="I23">
        <f>-(AVERAGE(H$20:H$27)-H23)/_xlfn.STDEV.S(H$20:H$27)</f>
        <v>5.4245334532618615E-2</v>
      </c>
      <c r="M23">
        <v>34.1</v>
      </c>
    </row>
    <row r="24" spans="1:15" x14ac:dyDescent="0.35">
      <c r="A24">
        <v>34.450000000000003</v>
      </c>
      <c r="D24">
        <v>34.450000000000003</v>
      </c>
      <c r="H24">
        <v>34.450000000000003</v>
      </c>
      <c r="I24">
        <f>-(AVERAGE(H$20:H$27)-H24)/_xlfn.STDEV.S(H$20:H$27)</f>
        <v>0.2230085975229926</v>
      </c>
      <c r="M24">
        <v>34.450000000000003</v>
      </c>
    </row>
    <row r="25" spans="1:15" x14ac:dyDescent="0.35">
      <c r="A25">
        <v>35.119999999999997</v>
      </c>
      <c r="D25">
        <v>35.119999999999997</v>
      </c>
      <c r="H25">
        <v>35.119999999999997</v>
      </c>
      <c r="I25">
        <f>-(AVERAGE(H$20:H$27)-H25)/_xlfn.STDEV.S(H$20:H$27)</f>
        <v>0.5460697009617046</v>
      </c>
      <c r="M25">
        <v>35.119999999999997</v>
      </c>
    </row>
    <row r="26" spans="1:15" x14ac:dyDescent="0.35">
      <c r="A26">
        <v>35.14</v>
      </c>
      <c r="D26" s="1">
        <v>35.14</v>
      </c>
      <c r="H26">
        <v>35.14</v>
      </c>
      <c r="I26">
        <f>-(AVERAGE(H$20:H$27)-H26)/_xlfn.STDEV.S(H$20:H$27)</f>
        <v>0.5557133159897274</v>
      </c>
      <c r="M26">
        <v>35.14</v>
      </c>
    </row>
    <row r="27" spans="1:15" x14ac:dyDescent="0.35">
      <c r="A27" s="1">
        <v>37.1</v>
      </c>
      <c r="B27">
        <f>(A27-A26)/B28</f>
        <v>0.28000000000000014</v>
      </c>
      <c r="D27" s="4">
        <v>37.1</v>
      </c>
      <c r="H27" s="1">
        <v>37.1</v>
      </c>
      <c r="I27">
        <f>-(AVERAGE(H$20:H$27)-H27)/_xlfn.STDEV.S(H$20:H$27)</f>
        <v>1.5007875887358184</v>
      </c>
      <c r="M27" s="1">
        <v>37.1</v>
      </c>
    </row>
    <row r="28" spans="1:15" x14ac:dyDescent="0.35">
      <c r="A28" t="s">
        <v>6</v>
      </c>
      <c r="B28">
        <f>A27-A20</f>
        <v>7</v>
      </c>
      <c r="C28" t="s">
        <v>17</v>
      </c>
      <c r="D28">
        <f>COUNT(D20:D27)</f>
        <v>8</v>
      </c>
      <c r="L28" t="s">
        <v>11</v>
      </c>
      <c r="M28">
        <f>SUBTOTAL(2,M20:M27)</f>
        <v>8</v>
      </c>
    </row>
    <row r="29" spans="1:15" x14ac:dyDescent="0.35">
      <c r="A29" s="2" t="s">
        <v>7</v>
      </c>
      <c r="B29">
        <v>0.05</v>
      </c>
      <c r="E29" t="s">
        <v>18</v>
      </c>
      <c r="L29" t="s">
        <v>12</v>
      </c>
      <c r="M29">
        <f>AVERAGE(M20:M27)</f>
        <v>33.987500000000004</v>
      </c>
    </row>
    <row r="30" spans="1:15" x14ac:dyDescent="0.35">
      <c r="A30" t="s">
        <v>8</v>
      </c>
      <c r="B30">
        <v>0.52600000000000002</v>
      </c>
      <c r="L30" s="2" t="s">
        <v>7</v>
      </c>
      <c r="M30">
        <v>0.05</v>
      </c>
    </row>
    <row r="31" spans="1:15" x14ac:dyDescent="0.35">
      <c r="L31" s="2" t="s">
        <v>14</v>
      </c>
      <c r="M31">
        <v>7</v>
      </c>
    </row>
    <row r="32" spans="1:15" x14ac:dyDescent="0.35">
      <c r="A32" t="s">
        <v>9</v>
      </c>
      <c r="H32" t="s">
        <v>9</v>
      </c>
      <c r="L32" s="2" t="s">
        <v>13</v>
      </c>
      <c r="M32">
        <f>_xlfn.T.INV.2T(M30,M31)</f>
        <v>2.3646242515927849</v>
      </c>
    </row>
    <row r="33" spans="2:13" x14ac:dyDescent="0.35">
      <c r="L33" s="2" t="s">
        <v>21</v>
      </c>
      <c r="M33">
        <f>_xlfn.STDEV.S(M20:M27)</f>
        <v>2.0739110739993509</v>
      </c>
    </row>
    <row r="35" spans="2:13" x14ac:dyDescent="0.35">
      <c r="B35" t="s">
        <v>19</v>
      </c>
    </row>
    <row r="36" spans="2:13" x14ac:dyDescent="0.35">
      <c r="B36" t="s">
        <v>20</v>
      </c>
    </row>
  </sheetData>
  <sortState xmlns:xlrd2="http://schemas.microsoft.com/office/spreadsheetml/2017/richdata2" ref="A20:A27">
    <sortCondition ref="A20"/>
  </sortState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9" ma:contentTypeDescription="Crée un document." ma:contentTypeScope="" ma:versionID="ee10cab3728ed71f56adbbd04d090dc1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9b7e869611c302f22479f59268b93261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5DAC08-3EDD-44F7-9FB3-5F9721B02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6257B-528F-46A0-B710-4CB4A0B4B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96ED5-AA90-4993-8D81-F040DCDE0B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Aurélia Guidevaux</dc:creator>
  <cp:lastModifiedBy>Aurélia</cp:lastModifiedBy>
  <dcterms:created xsi:type="dcterms:W3CDTF">2020-04-16T07:32:08Z</dcterms:created>
  <dcterms:modified xsi:type="dcterms:W3CDTF">2020-04-24T07:26:29Z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