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8_{E03F002C-1026-469D-B54A-33B284C45E1C}" xr6:coauthVersionLast="45" xr6:coauthVersionMax="45" xr10:uidLastSave="{00000000-0000-0000-0000-000000000000}"/>
  <bookViews>
    <workbookView xWindow="-109" yWindow="-109" windowWidth="24263" windowHeight="14305" tabRatio="749" activeTab="1" xr2:uid="{00000000-000D-0000-FFFF-FFFF00000000}"/>
  </bookViews>
  <sheets>
    <sheet name="plán pokusů" sheetId="37" r:id="rId1"/>
    <sheet name="survival" sheetId="36" r:id="rId2"/>
  </sheets>
  <calcPr calcId="191029"/>
</workbook>
</file>

<file path=xl/calcChain.xml><?xml version="1.0" encoding="utf-8"?>
<calcChain xmlns="http://schemas.openxmlformats.org/spreadsheetml/2006/main">
  <c r="M30" i="37" l="1"/>
  <c r="B25" i="37"/>
  <c r="C25" i="37"/>
  <c r="D25" i="37"/>
  <c r="E25" i="37"/>
  <c r="F25" i="37"/>
  <c r="G25" i="37"/>
  <c r="H25" i="37"/>
  <c r="B19" i="37"/>
  <c r="C19" i="37"/>
  <c r="D19" i="37"/>
  <c r="E19" i="37"/>
  <c r="F19" i="37"/>
  <c r="G19" i="37"/>
  <c r="H19" i="37"/>
  <c r="B20" i="37"/>
  <c r="C20" i="37"/>
  <c r="D20" i="37"/>
  <c r="E20" i="37"/>
  <c r="F20" i="37"/>
  <c r="G20" i="37"/>
  <c r="H20" i="37"/>
  <c r="B21" i="37"/>
  <c r="C21" i="37"/>
  <c r="D21" i="37"/>
  <c r="E21" i="37"/>
  <c r="F21" i="37"/>
  <c r="G21" i="37"/>
  <c r="H21" i="37"/>
  <c r="B22" i="37"/>
  <c r="C22" i="37"/>
  <c r="D22" i="37"/>
  <c r="E22" i="37"/>
  <c r="F22" i="37"/>
  <c r="G22" i="37"/>
  <c r="H22" i="37"/>
  <c r="B23" i="37"/>
  <c r="C23" i="37"/>
  <c r="D23" i="37"/>
  <c r="E23" i="37"/>
  <c r="F23" i="37"/>
  <c r="G23" i="37"/>
  <c r="H23" i="37"/>
  <c r="B24" i="37"/>
  <c r="C24" i="37"/>
  <c r="D24" i="37"/>
  <c r="E24" i="37"/>
  <c r="F24" i="37"/>
  <c r="G24" i="37"/>
  <c r="H24" i="37"/>
  <c r="C18" i="37"/>
  <c r="D18" i="37"/>
  <c r="E18" i="37"/>
  <c r="F18" i="37"/>
  <c r="G18" i="37"/>
  <c r="H18" i="37"/>
  <c r="B18" i="37"/>
  <c r="C36" i="37" l="1"/>
  <c r="H36" i="37"/>
  <c r="G36" i="37"/>
  <c r="F36" i="37"/>
  <c r="B36" i="37"/>
  <c r="E36" i="37"/>
  <c r="D36" i="37"/>
  <c r="M31" i="37"/>
  <c r="G60" i="36" l="1"/>
  <c r="F61" i="36"/>
  <c r="B79" i="36"/>
  <c r="J21" i="36"/>
  <c r="I22" i="36" l="1"/>
  <c r="J22" i="36" s="1"/>
  <c r="E61" i="36" l="1"/>
  <c r="G61" i="36" s="1"/>
  <c r="H61" i="36" s="1"/>
  <c r="I31" i="36"/>
  <c r="J31" i="36" s="1"/>
  <c r="I30" i="36"/>
  <c r="J30" i="36" s="1"/>
  <c r="E30" i="36"/>
  <c r="I29" i="36"/>
  <c r="J29" i="36" s="1"/>
  <c r="E29" i="36"/>
  <c r="I28" i="36"/>
  <c r="J28" i="36" s="1"/>
  <c r="E28" i="36"/>
  <c r="I27" i="36"/>
  <c r="J27" i="36" s="1"/>
  <c r="E27" i="36"/>
  <c r="I26" i="36"/>
  <c r="J26" i="36" s="1"/>
  <c r="E26" i="36"/>
  <c r="I25" i="36"/>
  <c r="J25" i="36" s="1"/>
  <c r="E25" i="36"/>
  <c r="I24" i="36"/>
  <c r="J24" i="36" s="1"/>
  <c r="E24" i="36"/>
  <c r="I23" i="36"/>
  <c r="J23" i="36" s="1"/>
  <c r="E23" i="36"/>
  <c r="K22" i="36"/>
  <c r="E22" i="36"/>
  <c r="E21" i="36"/>
  <c r="K23" i="36" l="1"/>
  <c r="K24" i="36" s="1"/>
  <c r="K25" i="36" s="1"/>
  <c r="K26" i="36" s="1"/>
  <c r="K27" i="36" s="1"/>
  <c r="K28" i="36" s="1"/>
  <c r="K29" i="36" s="1"/>
  <c r="K30" i="36" s="1"/>
  <c r="K31" i="36" s="1"/>
</calcChain>
</file>

<file path=xl/sharedStrings.xml><?xml version="1.0" encoding="utf-8"?>
<sst xmlns="http://schemas.openxmlformats.org/spreadsheetml/2006/main" count="126" uniqueCount="65">
  <si>
    <t>D</t>
  </si>
  <si>
    <t>graf přežití</t>
  </si>
  <si>
    <t>t</t>
  </si>
  <si>
    <t>S(t)</t>
  </si>
  <si>
    <t>1-d/n</t>
  </si>
  <si>
    <t>n</t>
  </si>
  <si>
    <t>d</t>
  </si>
  <si>
    <t>Yrs/trial</t>
  </si>
  <si>
    <t>Calculate the empirical survival function based on the data for the clinical trial</t>
  </si>
  <si>
    <t>http://www.real-statistics.com/survival-analysis/kaplan-meier-procedure/kaplan-meier-overview/</t>
  </si>
  <si>
    <t>The procedure makes the assumption that censoring does not change the probability of survival (e.g. it assumes that patients won’t leave the clinical trial because they have a relapse of their cancer).</t>
  </si>
  <si>
    <t>vytvořit xy graf</t>
  </si>
  <si>
    <r>
      <t>died/</t>
    </r>
    <r>
      <rPr>
        <b/>
        <sz val="11"/>
        <color rgb="FFFF0000"/>
        <rFont val="Calibri"/>
        <family val="2"/>
        <charset val="238"/>
        <scheme val="minor"/>
      </rPr>
      <t>cens</t>
    </r>
  </si>
  <si>
    <t>medián přežití</t>
  </si>
  <si>
    <t>patient</t>
  </si>
  <si>
    <t>entry</t>
  </si>
  <si>
    <t>dead</t>
  </si>
  <si>
    <r>
      <t>death/</t>
    </r>
    <r>
      <rPr>
        <b/>
        <sz val="11"/>
        <color rgb="FFFF0000"/>
        <rFont val="Calibri"/>
        <family val="2"/>
        <charset val="238"/>
        <scheme val="minor"/>
      </rPr>
      <t>cen</t>
    </r>
  </si>
  <si>
    <t>ale 2. kopii času zkrátit o nulu,</t>
  </si>
  <si>
    <t>seřadit podle třetího pomocného sloupce</t>
  </si>
  <si>
    <t>Zvláštní druh časových dat: událost x cenzor. Událost je pozitivní výskyt jevu (smrt, objev tumoru či příznaků), značí se 1. Zbytek skupiny přeživších je stále "skupina v riziku".</t>
  </si>
  <si>
    <t>vstupní údaje - sběr dat</t>
  </si>
  <si>
    <r>
      <rPr>
        <i/>
        <sz val="11"/>
        <color rgb="FFFF0000"/>
        <rFont val="Calibri"/>
        <family val="2"/>
        <charset val="238"/>
        <scheme val="minor"/>
      </rPr>
      <t>cenzorovaná data se značí 0</t>
    </r>
    <r>
      <rPr>
        <i/>
        <sz val="11"/>
        <color theme="1"/>
        <rFont val="Calibri"/>
        <family val="2"/>
        <charset val="238"/>
        <scheme val="minor"/>
      </rPr>
      <t>, znamenají snížení počtu ve skupině, ale v grafu Kaplan-Meier je průběh konstantní</t>
    </r>
  </si>
  <si>
    <t>Analýza přežití - křivka Kaplan-Meier</t>
  </si>
  <si>
    <t>seřazeno dle t + čas 0</t>
  </si>
  <si>
    <t>pomocný sloupec</t>
  </si>
  <si>
    <t>countif</t>
  </si>
  <si>
    <t>events</t>
  </si>
  <si>
    <t>kumul.fce přež.</t>
  </si>
  <si>
    <t>fakt.přežití</t>
  </si>
  <si>
    <t>zkopírovat pod sebe 2x S(t) i s pomocným 3. sloupcem</t>
  </si>
  <si>
    <r>
      <t>(</t>
    </r>
    <r>
      <rPr>
        <b/>
        <sz val="11"/>
        <color theme="1"/>
        <rFont val="Calibri"/>
        <family val="2"/>
        <scheme val="minor"/>
      </rPr>
      <t>median survival time) je čas, kdy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) = 0.5. Pokud takový čas neexistuje, vyberme nejbližší čas, kdy 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≤ 0.5</t>
    </r>
  </si>
  <si>
    <t>podle sloupce H nebo grafu 2 to je ......</t>
  </si>
  <si>
    <t>death/c</t>
  </si>
  <si>
    <t>Jiný příklad</t>
  </si>
  <si>
    <t>pokus</t>
  </si>
  <si>
    <t>A</t>
  </si>
  <si>
    <t>B</t>
  </si>
  <si>
    <t>C</t>
  </si>
  <si>
    <t>E</t>
  </si>
  <si>
    <t>F</t>
  </si>
  <si>
    <t>G</t>
  </si>
  <si>
    <t>+</t>
  </si>
  <si>
    <t>-</t>
  </si>
  <si>
    <t>t=</t>
  </si>
  <si>
    <r>
      <t>s</t>
    </r>
    <r>
      <rPr>
        <vertAlign val="subscript"/>
        <sz val="12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scheme val="minor"/>
      </rPr>
      <t>=</t>
    </r>
  </si>
  <si>
    <t>absorbance</t>
  </si>
  <si>
    <t>D=koncentrace pufru</t>
  </si>
  <si>
    <t>C=vlnová délka</t>
  </si>
  <si>
    <t>A=inkubační teplota</t>
  </si>
  <si>
    <t>dummies</t>
  </si>
  <si>
    <t>B=množství/nadbytek činidla</t>
  </si>
  <si>
    <t>Plán pokusů: dvojúrovňový redukovaný Plackett-Burman pro 4 faktory</t>
  </si>
  <si>
    <r>
      <t>W</t>
    </r>
    <r>
      <rPr>
        <sz val="10"/>
        <color theme="1"/>
        <rFont val="Calibri"/>
        <family val="2"/>
        <charset val="238"/>
        <scheme val="minor"/>
      </rPr>
      <t>A</t>
    </r>
  </si>
  <si>
    <r>
      <t>W</t>
    </r>
    <r>
      <rPr>
        <sz val="10"/>
        <color theme="1"/>
        <rFont val="Calibri"/>
        <family val="2"/>
        <charset val="238"/>
        <scheme val="minor"/>
      </rPr>
      <t>B</t>
    </r>
  </si>
  <si>
    <r>
      <t>W</t>
    </r>
    <r>
      <rPr>
        <sz val="10"/>
        <color theme="1"/>
        <rFont val="Calibri"/>
        <family val="2"/>
        <charset val="238"/>
        <scheme val="minor"/>
      </rPr>
      <t>D</t>
    </r>
  </si>
  <si>
    <r>
      <t>W</t>
    </r>
    <r>
      <rPr>
        <sz val="10"/>
        <color theme="1"/>
        <rFont val="Calibri"/>
        <family val="2"/>
        <charset val="238"/>
        <scheme val="minor"/>
      </rPr>
      <t>C</t>
    </r>
  </si>
  <si>
    <t>m=</t>
  </si>
  <si>
    <t>n=</t>
  </si>
  <si>
    <t>počet pokusů</t>
  </si>
  <si>
    <t>počet faktorů</t>
  </si>
  <si>
    <t>faktor A je …..</t>
  </si>
  <si>
    <t>C a D ….... (ve zkoumaném rozsahu).</t>
  </si>
  <si>
    <t>krit. úroveň významnosti t*sW</t>
  </si>
  <si>
    <t>naměřená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</si>
</sst>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/>
    <xf numFmtId="0" fontId="6" fillId="0" borderId="0" xfId="0" applyFont="1"/>
    <xf numFmtId="0" fontId="0" fillId="2" borderId="0" xfId="0" applyFill="1"/>
    <xf numFmtId="165" fontId="6" fillId="0" borderId="0" xfId="0" applyNumberFormat="1" applyFont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1" xfId="0" applyNumberFormat="1" applyBorder="1"/>
    <xf numFmtId="0" fontId="14" fillId="0" borderId="0" xfId="0" applyFont="1"/>
    <xf numFmtId="164" fontId="0" fillId="0" borderId="1" xfId="0" applyNumberForma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166" fontId="0" fillId="4" borderId="0" xfId="0" applyNumberFormat="1" applyFill="1"/>
    <xf numFmtId="0" fontId="16" fillId="0" borderId="0" xfId="0" applyFont="1"/>
    <xf numFmtId="0" fontId="0" fillId="3" borderId="1" xfId="0" applyFill="1" applyBorder="1" applyAlignment="1">
      <alignment horizontal="center"/>
    </xf>
    <xf numFmtId="164" fontId="0" fillId="3" borderId="0" xfId="0" applyNumberFormat="1" applyFill="1"/>
    <xf numFmtId="0" fontId="7" fillId="3" borderId="1" xfId="0" applyFont="1" applyFill="1" applyBorder="1" applyAlignment="1">
      <alignment horizontal="center"/>
    </xf>
    <xf numFmtId="164" fontId="7" fillId="3" borderId="0" xfId="0" applyNumberFormat="1" applyFont="1" applyFill="1"/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17" fillId="0" borderId="0" xfId="0" applyFont="1" applyFill="1" applyBorder="1" applyAlignment="1">
      <alignment horizontal="center"/>
    </xf>
    <xf numFmtId="0" fontId="17" fillId="4" borderId="0" xfId="0" applyFont="1" applyFill="1"/>
    <xf numFmtId="0" fontId="3" fillId="0" borderId="0" xfId="0" applyFont="1" applyAlignment="1">
      <alignment horizontal="left"/>
    </xf>
    <xf numFmtId="0" fontId="0" fillId="6" borderId="0" xfId="0" applyFill="1"/>
    <xf numFmtId="0" fontId="5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5" fontId="6" fillId="6" borderId="0" xfId="0" applyNumberFormat="1" applyFont="1" applyFill="1"/>
    <xf numFmtId="166" fontId="0" fillId="6" borderId="0" xfId="0" applyNumberFormat="1" applyFill="1"/>
    <xf numFmtId="0" fontId="6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22" fillId="0" borderId="0" xfId="0" applyFont="1"/>
    <xf numFmtId="0" fontId="20" fillId="2" borderId="0" xfId="0" applyFont="1" applyFill="1"/>
    <xf numFmtId="0" fontId="19" fillId="7" borderId="0" xfId="0" applyFont="1" applyFill="1"/>
    <xf numFmtId="0" fontId="23" fillId="0" borderId="0" xfId="0" applyFont="1"/>
    <xf numFmtId="0" fontId="20" fillId="0" borderId="0" xfId="0" applyFont="1" applyAlignment="1">
      <alignment horizontal="left"/>
    </xf>
    <xf numFmtId="165" fontId="20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Medium9"/>
  <colors>
    <mruColors>
      <color rgb="FF8EFAF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138021</xdr:colOff>
      <xdr:row>20</xdr:row>
      <xdr:rowOff>69012</xdr:rowOff>
    </xdr:from>
    <xdr:to>
      <xdr:col>12</xdr:col>
      <xdr:colOff>112143</xdr:colOff>
      <xdr:row>22</xdr:row>
      <xdr:rowOff>177663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ED64EFD-E08E-47A9-9A8F-4CC42387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957" y="4209691"/>
          <a:ext cx="1216326" cy="52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310550</xdr:colOff>
      <xdr:row>19</xdr:row>
      <xdr:rowOff>120771</xdr:rowOff>
    </xdr:from>
    <xdr:to>
      <xdr:col>17</xdr:col>
      <xdr:colOff>376438</xdr:colOff>
      <xdr:row>23</xdr:row>
      <xdr:rowOff>19737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4AD9EE8-3C90-4219-B09D-C5A3CCC8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5690" y="4054416"/>
          <a:ext cx="3171397" cy="727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32</xdr:row>
      <xdr:rowOff>152400</xdr:rowOff>
    </xdr:from>
    <xdr:to>
      <xdr:col>9</xdr:col>
      <xdr:colOff>119177</xdr:colOff>
      <xdr:row>46</xdr:row>
      <xdr:rowOff>6305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0" y="6004560"/>
          <a:ext cx="3517697" cy="2414225"/>
        </a:xfrm>
        <a:prstGeom prst="rect">
          <a:avLst/>
        </a:prstGeom>
      </xdr:spPr>
    </xdr:pic>
    <xdr:clientData/>
  </xdr:twoCellAnchor>
  <xdr:oneCellAnchor>
    <xdr:from>
      <xdr:col>6</xdr:col>
      <xdr:colOff>403860</xdr:colOff>
      <xdr:row>73</xdr:row>
      <xdr:rowOff>106708</xdr:rowOff>
    </xdr:from>
    <xdr:ext cx="1158240" cy="666033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64" r="10215"/>
        <a:stretch/>
      </xdr:blipFill>
      <xdr:spPr>
        <a:xfrm>
          <a:off x="4046220" y="13639828"/>
          <a:ext cx="1158240" cy="666033"/>
        </a:xfrm>
        <a:prstGeom prst="rect">
          <a:avLst/>
        </a:prstGeom>
      </xdr:spPr>
    </xdr:pic>
    <xdr:clientData/>
  </xdr:oneCellAnchor>
  <xdr:twoCellAnchor editAs="oneCell">
    <xdr:from>
      <xdr:col>3</xdr:col>
      <xdr:colOff>251460</xdr:colOff>
      <xdr:row>86</xdr:row>
      <xdr:rowOff>0</xdr:rowOff>
    </xdr:from>
    <xdr:to>
      <xdr:col>7</xdr:col>
      <xdr:colOff>441960</xdr:colOff>
      <xdr:row>96</xdr:row>
      <xdr:rowOff>175260</xdr:rowOff>
    </xdr:to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080260" y="17167860"/>
          <a:ext cx="2613660" cy="2004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424144</xdr:colOff>
      <xdr:row>77</xdr:row>
      <xdr:rowOff>116948</xdr:rowOff>
    </xdr:from>
    <xdr:to>
      <xdr:col>8</xdr:col>
      <xdr:colOff>342900</xdr:colOff>
      <xdr:row>80</xdr:row>
      <xdr:rowOff>60960</xdr:rowOff>
    </xdr:to>
    <xdr:pic>
      <xdr:nvPicPr>
        <xdr:cNvPr id="19" name="Obrázek 18" descr="image012x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504" y="14381588"/>
          <a:ext cx="1137956" cy="49265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236220</xdr:colOff>
      <xdr:row>6</xdr:row>
      <xdr:rowOff>68580</xdr:rowOff>
    </xdr:from>
    <xdr:to>
      <xdr:col>5</xdr:col>
      <xdr:colOff>309930</xdr:colOff>
      <xdr:row>17</xdr:row>
      <xdr:rowOff>49849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220" y="1165860"/>
          <a:ext cx="3106470" cy="1992949"/>
        </a:xfrm>
        <a:prstGeom prst="rect">
          <a:avLst/>
        </a:prstGeom>
      </xdr:spPr>
    </xdr:pic>
    <xdr:clientData/>
  </xdr:twoCellAnchor>
  <xdr:twoCellAnchor>
    <xdr:from>
      <xdr:col>5</xdr:col>
      <xdr:colOff>160020</xdr:colOff>
      <xdr:row>23</xdr:row>
      <xdr:rowOff>83820</xdr:rowOff>
    </xdr:from>
    <xdr:to>
      <xdr:col>5</xdr:col>
      <xdr:colOff>495300</xdr:colOff>
      <xdr:row>28</xdr:row>
      <xdr:rowOff>38100</xdr:rowOff>
    </xdr:to>
    <xdr:sp macro="" textlink="">
      <xdr:nvSpPr>
        <xdr:cNvPr id="32" name="Šipka doprava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92780" y="4290060"/>
          <a:ext cx="335280" cy="8686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10</xdr:col>
      <xdr:colOff>0</xdr:colOff>
      <xdr:row>14</xdr:row>
      <xdr:rowOff>7620</xdr:rowOff>
    </xdr:from>
    <xdr:ext cx="1158240" cy="666033"/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64" r="10215"/>
        <a:stretch/>
      </xdr:blipFill>
      <xdr:spPr>
        <a:xfrm>
          <a:off x="6111240" y="2567940"/>
          <a:ext cx="1158240" cy="666033"/>
        </a:xfrm>
        <a:prstGeom prst="rect">
          <a:avLst/>
        </a:prstGeom>
      </xdr:spPr>
    </xdr:pic>
    <xdr:clientData/>
  </xdr:oneCellAnchor>
  <xdr:twoCellAnchor>
    <xdr:from>
      <xdr:col>7</xdr:col>
      <xdr:colOff>464820</xdr:colOff>
      <xdr:row>21</xdr:row>
      <xdr:rowOff>106680</xdr:rowOff>
    </xdr:from>
    <xdr:to>
      <xdr:col>8</xdr:col>
      <xdr:colOff>358140</xdr:colOff>
      <xdr:row>22</xdr:row>
      <xdr:rowOff>91440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4716780" y="3947160"/>
          <a:ext cx="502920" cy="167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388620</xdr:colOff>
      <xdr:row>61</xdr:row>
      <xdr:rowOff>60960</xdr:rowOff>
    </xdr:from>
    <xdr:to>
      <xdr:col>17</xdr:col>
      <xdr:colOff>47479</xdr:colOff>
      <xdr:row>72</xdr:row>
      <xdr:rowOff>140389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34300" y="11216640"/>
          <a:ext cx="2706859" cy="2091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real-statistics.com/survival-analysis/kaplan-meier-procedure/kaplan-meier-overvi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5CF3-6DCD-4294-8BBE-DB3D4C93226F}">
  <dimension ref="A1:Q40"/>
  <sheetViews>
    <sheetView workbookViewId="0">
      <selection activeCell="N6" sqref="N6"/>
    </sheetView>
  </sheetViews>
  <sheetFormatPr defaultRowHeight="16.3" x14ac:dyDescent="0.3"/>
  <cols>
    <col min="1" max="1" width="9" style="40"/>
    <col min="2" max="8" width="6.375" style="40" customWidth="1"/>
    <col min="9" max="16384" width="9" style="40"/>
  </cols>
  <sheetData>
    <row r="1" spans="1:9" x14ac:dyDescent="0.3">
      <c r="A1" s="40" t="s">
        <v>52</v>
      </c>
    </row>
    <row r="2" spans="1:9" x14ac:dyDescent="0.3">
      <c r="A2" s="40" t="s">
        <v>49</v>
      </c>
    </row>
    <row r="3" spans="1:9" x14ac:dyDescent="0.3">
      <c r="A3" s="40" t="s">
        <v>51</v>
      </c>
    </row>
    <row r="4" spans="1:9" x14ac:dyDescent="0.3">
      <c r="A4" s="40" t="s">
        <v>48</v>
      </c>
    </row>
    <row r="5" spans="1:9" x14ac:dyDescent="0.3">
      <c r="A5" s="40" t="s">
        <v>47</v>
      </c>
    </row>
    <row r="7" spans="1:9" x14ac:dyDescent="0.3">
      <c r="G7" s="41" t="s">
        <v>50</v>
      </c>
      <c r="I7" s="53" t="s">
        <v>64</v>
      </c>
    </row>
    <row r="8" spans="1:9" x14ac:dyDescent="0.3">
      <c r="A8" s="40" t="s">
        <v>35</v>
      </c>
      <c r="B8" s="41" t="s">
        <v>36</v>
      </c>
      <c r="C8" s="41" t="s">
        <v>37</v>
      </c>
      <c r="D8" s="41" t="s">
        <v>38</v>
      </c>
      <c r="E8" s="41" t="s">
        <v>0</v>
      </c>
      <c r="F8" s="43" t="s">
        <v>39</v>
      </c>
      <c r="G8" s="43" t="s">
        <v>40</v>
      </c>
      <c r="H8" s="43" t="s">
        <v>41</v>
      </c>
      <c r="I8" s="50" t="s">
        <v>46</v>
      </c>
    </row>
    <row r="9" spans="1:9" x14ac:dyDescent="0.3">
      <c r="A9" s="40">
        <v>1</v>
      </c>
      <c r="B9" s="44" t="s">
        <v>42</v>
      </c>
      <c r="C9" s="44" t="s">
        <v>42</v>
      </c>
      <c r="D9" s="44" t="s">
        <v>42</v>
      </c>
      <c r="E9" s="44" t="s">
        <v>43</v>
      </c>
      <c r="F9" s="42" t="s">
        <v>42</v>
      </c>
      <c r="G9" s="42" t="s">
        <v>43</v>
      </c>
      <c r="H9" s="42" t="s">
        <v>43</v>
      </c>
      <c r="I9" s="51">
        <v>0.90800000000000003</v>
      </c>
    </row>
    <row r="10" spans="1:9" x14ac:dyDescent="0.3">
      <c r="A10" s="40">
        <v>2</v>
      </c>
      <c r="B10" s="44" t="s">
        <v>42</v>
      </c>
      <c r="C10" s="44" t="s">
        <v>42</v>
      </c>
      <c r="D10" s="44" t="s">
        <v>43</v>
      </c>
      <c r="E10" s="44" t="s">
        <v>42</v>
      </c>
      <c r="F10" s="42" t="s">
        <v>43</v>
      </c>
      <c r="G10" s="42" t="s">
        <v>43</v>
      </c>
      <c r="H10" s="42" t="s">
        <v>42</v>
      </c>
      <c r="I10" s="51">
        <v>0.81</v>
      </c>
    </row>
    <row r="11" spans="1:9" x14ac:dyDescent="0.3">
      <c r="A11" s="40">
        <v>3</v>
      </c>
      <c r="B11" s="44" t="s">
        <v>42</v>
      </c>
      <c r="C11" s="44" t="s">
        <v>43</v>
      </c>
      <c r="D11" s="44" t="s">
        <v>42</v>
      </c>
      <c r="E11" s="44" t="s">
        <v>43</v>
      </c>
      <c r="F11" s="42" t="s">
        <v>43</v>
      </c>
      <c r="G11" s="42" t="s">
        <v>42</v>
      </c>
      <c r="H11" s="42" t="s">
        <v>42</v>
      </c>
      <c r="I11" s="51">
        <v>0.70199999999999996</v>
      </c>
    </row>
    <row r="12" spans="1:9" x14ac:dyDescent="0.3">
      <c r="A12" s="40">
        <v>4</v>
      </c>
      <c r="B12" s="44" t="s">
        <v>43</v>
      </c>
      <c r="C12" s="44" t="s">
        <v>42</v>
      </c>
      <c r="D12" s="44" t="s">
        <v>43</v>
      </c>
      <c r="E12" s="44" t="s">
        <v>43</v>
      </c>
      <c r="F12" s="42" t="s">
        <v>42</v>
      </c>
      <c r="G12" s="42" t="s">
        <v>42</v>
      </c>
      <c r="H12" s="42" t="s">
        <v>42</v>
      </c>
      <c r="I12" s="51">
        <v>0.39900000000000002</v>
      </c>
    </row>
    <row r="13" spans="1:9" x14ac:dyDescent="0.3">
      <c r="A13" s="40">
        <v>5</v>
      </c>
      <c r="B13" s="44" t="s">
        <v>42</v>
      </c>
      <c r="C13" s="44" t="s">
        <v>43</v>
      </c>
      <c r="D13" s="44" t="s">
        <v>43</v>
      </c>
      <c r="E13" s="44" t="s">
        <v>42</v>
      </c>
      <c r="F13" s="42" t="s">
        <v>42</v>
      </c>
      <c r="G13" s="42" t="s">
        <v>42</v>
      </c>
      <c r="H13" s="42" t="s">
        <v>43</v>
      </c>
      <c r="I13" s="51">
        <v>0.51100000000000001</v>
      </c>
    </row>
    <row r="14" spans="1:9" x14ac:dyDescent="0.3">
      <c r="A14" s="40">
        <v>6</v>
      </c>
      <c r="B14" s="44" t="s">
        <v>43</v>
      </c>
      <c r="C14" s="44" t="s">
        <v>43</v>
      </c>
      <c r="D14" s="44" t="s">
        <v>42</v>
      </c>
      <c r="E14" s="44" t="s">
        <v>42</v>
      </c>
      <c r="F14" s="42" t="s">
        <v>42</v>
      </c>
      <c r="G14" s="42" t="s">
        <v>43</v>
      </c>
      <c r="H14" s="42" t="s">
        <v>42</v>
      </c>
      <c r="I14" s="51">
        <v>0.115</v>
      </c>
    </row>
    <row r="15" spans="1:9" x14ac:dyDescent="0.3">
      <c r="A15" s="40">
        <v>7</v>
      </c>
      <c r="B15" s="44" t="s">
        <v>43</v>
      </c>
      <c r="C15" s="44" t="s">
        <v>42</v>
      </c>
      <c r="D15" s="44" t="s">
        <v>42</v>
      </c>
      <c r="E15" s="44" t="s">
        <v>42</v>
      </c>
      <c r="F15" s="42" t="s">
        <v>43</v>
      </c>
      <c r="G15" s="42" t="s">
        <v>42</v>
      </c>
      <c r="H15" s="42" t="s">
        <v>43</v>
      </c>
      <c r="I15" s="51">
        <v>0.3</v>
      </c>
    </row>
    <row r="16" spans="1:9" x14ac:dyDescent="0.3">
      <c r="A16" s="40">
        <v>8</v>
      </c>
      <c r="B16" s="44" t="s">
        <v>43</v>
      </c>
      <c r="C16" s="44" t="s">
        <v>43</v>
      </c>
      <c r="D16" s="44" t="s">
        <v>43</v>
      </c>
      <c r="E16" s="44" t="s">
        <v>43</v>
      </c>
      <c r="F16" s="42" t="s">
        <v>43</v>
      </c>
      <c r="G16" s="42" t="s">
        <v>43</v>
      </c>
      <c r="H16" s="42" t="s">
        <v>43</v>
      </c>
      <c r="I16" s="51">
        <v>0.08</v>
      </c>
    </row>
    <row r="18" spans="2:17" x14ac:dyDescent="0.3">
      <c r="B18" s="40">
        <f>IF(B9="+",1,-1)</f>
        <v>1</v>
      </c>
      <c r="C18" s="40">
        <f t="shared" ref="C18:H18" si="0">IF(C9="+",1,-1)</f>
        <v>1</v>
      </c>
      <c r="D18" s="40">
        <f t="shared" si="0"/>
        <v>1</v>
      </c>
      <c r="E18" s="40">
        <f t="shared" si="0"/>
        <v>-1</v>
      </c>
      <c r="F18" s="40">
        <f t="shared" si="0"/>
        <v>1</v>
      </c>
      <c r="G18" s="40">
        <f t="shared" si="0"/>
        <v>-1</v>
      </c>
      <c r="H18" s="40">
        <f t="shared" si="0"/>
        <v>-1</v>
      </c>
    </row>
    <row r="19" spans="2:17" x14ac:dyDescent="0.3">
      <c r="B19" s="40">
        <f t="shared" ref="B19:H19" si="1">IF(B10="+",1,-1)</f>
        <v>1</v>
      </c>
      <c r="C19" s="40">
        <f t="shared" si="1"/>
        <v>1</v>
      </c>
      <c r="D19" s="40">
        <f t="shared" si="1"/>
        <v>-1</v>
      </c>
      <c r="E19" s="40">
        <f t="shared" si="1"/>
        <v>1</v>
      </c>
      <c r="F19" s="40">
        <f t="shared" si="1"/>
        <v>-1</v>
      </c>
      <c r="G19" s="40">
        <f t="shared" si="1"/>
        <v>-1</v>
      </c>
      <c r="H19" s="40">
        <f t="shared" si="1"/>
        <v>1</v>
      </c>
    </row>
    <row r="20" spans="2:17" x14ac:dyDescent="0.3">
      <c r="B20" s="40">
        <f t="shared" ref="B20:H20" si="2">IF(B11="+",1,-1)</f>
        <v>1</v>
      </c>
      <c r="C20" s="40">
        <f t="shared" si="2"/>
        <v>-1</v>
      </c>
      <c r="D20" s="40">
        <f t="shared" si="2"/>
        <v>1</v>
      </c>
      <c r="E20" s="40">
        <f t="shared" si="2"/>
        <v>-1</v>
      </c>
      <c r="F20" s="40">
        <f t="shared" si="2"/>
        <v>-1</v>
      </c>
      <c r="G20" s="40">
        <f t="shared" si="2"/>
        <v>1</v>
      </c>
      <c r="H20" s="40">
        <f t="shared" si="2"/>
        <v>1</v>
      </c>
    </row>
    <row r="21" spans="2:17" x14ac:dyDescent="0.3">
      <c r="B21" s="40">
        <f t="shared" ref="B21:H21" si="3">IF(B12="+",1,-1)</f>
        <v>-1</v>
      </c>
      <c r="C21" s="40">
        <f t="shared" si="3"/>
        <v>1</v>
      </c>
      <c r="D21" s="40">
        <f t="shared" si="3"/>
        <v>-1</v>
      </c>
      <c r="E21" s="40">
        <f t="shared" si="3"/>
        <v>-1</v>
      </c>
      <c r="F21" s="40">
        <f t="shared" si="3"/>
        <v>1</v>
      </c>
      <c r="G21" s="40">
        <f t="shared" si="3"/>
        <v>1</v>
      </c>
      <c r="H21" s="40">
        <f t="shared" si="3"/>
        <v>1</v>
      </c>
    </row>
    <row r="22" spans="2:17" x14ac:dyDescent="0.3">
      <c r="B22" s="40">
        <f t="shared" ref="B22:H22" si="4">IF(B13="+",1,-1)</f>
        <v>1</v>
      </c>
      <c r="C22" s="40">
        <f t="shared" si="4"/>
        <v>-1</v>
      </c>
      <c r="D22" s="40">
        <f t="shared" si="4"/>
        <v>-1</v>
      </c>
      <c r="E22" s="40">
        <f t="shared" si="4"/>
        <v>1</v>
      </c>
      <c r="F22" s="40">
        <f t="shared" si="4"/>
        <v>1</v>
      </c>
      <c r="G22" s="40">
        <f t="shared" si="4"/>
        <v>1</v>
      </c>
      <c r="H22" s="40">
        <f t="shared" si="4"/>
        <v>-1</v>
      </c>
    </row>
    <row r="23" spans="2:17" x14ac:dyDescent="0.3">
      <c r="B23" s="40">
        <f t="shared" ref="B23:H23" si="5">IF(B14="+",1,-1)</f>
        <v>-1</v>
      </c>
      <c r="C23" s="40">
        <f t="shared" si="5"/>
        <v>-1</v>
      </c>
      <c r="D23" s="40">
        <f t="shared" si="5"/>
        <v>1</v>
      </c>
      <c r="E23" s="40">
        <f t="shared" si="5"/>
        <v>1</v>
      </c>
      <c r="F23" s="40">
        <f t="shared" si="5"/>
        <v>1</v>
      </c>
      <c r="G23" s="40">
        <f t="shared" si="5"/>
        <v>-1</v>
      </c>
      <c r="H23" s="40">
        <f t="shared" si="5"/>
        <v>1</v>
      </c>
      <c r="K23"/>
    </row>
    <row r="24" spans="2:17" x14ac:dyDescent="0.3">
      <c r="B24" s="40">
        <f t="shared" ref="B24:H25" si="6">IF(B15="+",1,-1)</f>
        <v>-1</v>
      </c>
      <c r="C24" s="40">
        <f t="shared" si="6"/>
        <v>1</v>
      </c>
      <c r="D24" s="40">
        <f t="shared" si="6"/>
        <v>1</v>
      </c>
      <c r="E24" s="40">
        <f t="shared" si="6"/>
        <v>1</v>
      </c>
      <c r="F24" s="40">
        <f t="shared" si="6"/>
        <v>-1</v>
      </c>
      <c r="G24" s="40">
        <f t="shared" si="6"/>
        <v>1</v>
      </c>
      <c r="H24" s="40">
        <f t="shared" si="6"/>
        <v>-1</v>
      </c>
    </row>
    <row r="25" spans="2:17" x14ac:dyDescent="0.3">
      <c r="B25" s="40">
        <f>IF(B16="+",1,-1)</f>
        <v>-1</v>
      </c>
      <c r="C25" s="40">
        <f t="shared" si="6"/>
        <v>-1</v>
      </c>
      <c r="D25" s="40">
        <f t="shared" si="6"/>
        <v>-1</v>
      </c>
      <c r="E25" s="40">
        <f t="shared" si="6"/>
        <v>-1</v>
      </c>
      <c r="F25" s="40">
        <f t="shared" si="6"/>
        <v>-1</v>
      </c>
      <c r="G25" s="40">
        <f t="shared" si="6"/>
        <v>-1</v>
      </c>
      <c r="H25" s="40">
        <f t="shared" si="6"/>
        <v>-1</v>
      </c>
    </row>
    <row r="27" spans="2:17" x14ac:dyDescent="0.3">
      <c r="M27"/>
    </row>
    <row r="30" spans="2:17" x14ac:dyDescent="0.3">
      <c r="L30" s="45" t="s">
        <v>44</v>
      </c>
      <c r="M30" s="40">
        <f>_xlfn.T.INV.2T(0.05,3)</f>
        <v>3.1824463052837091</v>
      </c>
      <c r="O30" s="45" t="s">
        <v>57</v>
      </c>
      <c r="P30" s="52">
        <v>8</v>
      </c>
      <c r="Q30" s="40" t="s">
        <v>59</v>
      </c>
    </row>
    <row r="31" spans="2:17" ht="17.7" x14ac:dyDescent="0.35">
      <c r="L31" s="45" t="s">
        <v>45</v>
      </c>
      <c r="M31" s="40">
        <f>SQRT(SUMSQ(F36:H36)/3)</f>
        <v>0</v>
      </c>
      <c r="O31" s="45" t="s">
        <v>58</v>
      </c>
      <c r="P31" s="52">
        <v>4</v>
      </c>
      <c r="Q31" s="40" t="s">
        <v>60</v>
      </c>
    </row>
    <row r="33" spans="2:13" x14ac:dyDescent="0.3">
      <c r="L33" s="45" t="s">
        <v>63</v>
      </c>
      <c r="M33" s="46"/>
    </row>
    <row r="36" spans="2:13" x14ac:dyDescent="0.3">
      <c r="B36" s="47">
        <f>SUM(B27:B34)/4</f>
        <v>0</v>
      </c>
      <c r="C36" s="48">
        <f t="shared" ref="C36:H36" si="7">SUM(C27:C34)/4</f>
        <v>0</v>
      </c>
      <c r="D36" s="40">
        <f t="shared" si="7"/>
        <v>0</v>
      </c>
      <c r="E36" s="40">
        <f t="shared" si="7"/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</row>
    <row r="37" spans="2:13" x14ac:dyDescent="0.3">
      <c r="B37" s="41" t="s">
        <v>53</v>
      </c>
      <c r="C37" s="41" t="s">
        <v>54</v>
      </c>
      <c r="D37" s="41" t="s">
        <v>56</v>
      </c>
      <c r="E37" s="41" t="s">
        <v>55</v>
      </c>
    </row>
    <row r="39" spans="2:13" x14ac:dyDescent="0.3">
      <c r="B39" s="40" t="s">
        <v>61</v>
      </c>
    </row>
    <row r="40" spans="2:13" x14ac:dyDescent="0.3">
      <c r="B40" s="40" t="s">
        <v>62</v>
      </c>
    </row>
  </sheetData>
  <conditionalFormatting sqref="B18:H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topLeftCell="A61" zoomScaleNormal="100" workbookViewId="0">
      <selection activeCell="I21" sqref="I21"/>
    </sheetView>
  </sheetViews>
  <sheetFormatPr defaultRowHeight="14.3" x14ac:dyDescent="0.25"/>
  <cols>
    <col min="5" max="5" width="8.625" customWidth="1"/>
    <col min="7" max="7" width="8.875" customWidth="1"/>
    <col min="10" max="10" width="9.375" customWidth="1"/>
    <col min="11" max="11" width="9.125" customWidth="1"/>
    <col min="20" max="20" width="8.875" customWidth="1"/>
  </cols>
  <sheetData>
    <row r="1" spans="1:7" x14ac:dyDescent="0.25">
      <c r="A1" s="7" t="s">
        <v>23</v>
      </c>
      <c r="B1" s="7"/>
      <c r="C1" s="7"/>
      <c r="D1" s="7"/>
    </row>
    <row r="2" spans="1:7" x14ac:dyDescent="0.25">
      <c r="A2" s="6" t="s">
        <v>20</v>
      </c>
    </row>
    <row r="3" spans="1:7" x14ac:dyDescent="0.25">
      <c r="A3" s="6" t="s">
        <v>22</v>
      </c>
    </row>
    <row r="4" spans="1:7" x14ac:dyDescent="0.25">
      <c r="A4" s="6"/>
    </row>
    <row r="5" spans="1:7" x14ac:dyDescent="0.25">
      <c r="A5" s="6"/>
    </row>
    <row r="7" spans="1:7" x14ac:dyDescent="0.25">
      <c r="G7" t="s">
        <v>21</v>
      </c>
    </row>
    <row r="19" spans="1:17" x14ac:dyDescent="0.25">
      <c r="G19" s="19" t="s">
        <v>24</v>
      </c>
      <c r="I19" s="38" t="s">
        <v>26</v>
      </c>
      <c r="J19" s="38" t="s">
        <v>29</v>
      </c>
      <c r="K19" s="19" t="s">
        <v>28</v>
      </c>
      <c r="L19" s="39"/>
    </row>
    <row r="20" spans="1:17" x14ac:dyDescent="0.25">
      <c r="A20" s="25" t="s">
        <v>14</v>
      </c>
      <c r="B20" s="3" t="s">
        <v>15</v>
      </c>
      <c r="C20" s="3" t="s">
        <v>17</v>
      </c>
      <c r="D20" s="31" t="s">
        <v>16</v>
      </c>
      <c r="E20" s="31" t="s">
        <v>2</v>
      </c>
      <c r="F20" s="3"/>
      <c r="G20" s="12" t="s">
        <v>2</v>
      </c>
      <c r="H20" s="37" t="s">
        <v>33</v>
      </c>
      <c r="I20" s="32" t="s">
        <v>27</v>
      </c>
      <c r="J20" s="12" t="s">
        <v>4</v>
      </c>
      <c r="K20" s="17" t="s">
        <v>3</v>
      </c>
      <c r="L20" s="29" t="s">
        <v>25</v>
      </c>
      <c r="N20" t="s">
        <v>2</v>
      </c>
      <c r="O20" t="s">
        <v>3</v>
      </c>
      <c r="Q20" s="26" t="s">
        <v>30</v>
      </c>
    </row>
    <row r="21" spans="1:17" x14ac:dyDescent="0.25">
      <c r="A21" s="24">
        <v>1</v>
      </c>
      <c r="B21" s="15">
        <v>0</v>
      </c>
      <c r="C21" s="15">
        <v>11.8</v>
      </c>
      <c r="D21" s="20">
        <v>1</v>
      </c>
      <c r="E21" s="21">
        <f t="shared" ref="E21:E30" si="0">C21-B21</f>
        <v>11.8</v>
      </c>
      <c r="G21" s="27">
        <v>0</v>
      </c>
      <c r="H21">
        <v>0</v>
      </c>
      <c r="I21">
        <v>10</v>
      </c>
      <c r="J21" s="8">
        <f>1-H21/I21</f>
        <v>1</v>
      </c>
      <c r="K21" s="28">
        <v>1</v>
      </c>
      <c r="L21" s="2">
        <v>1</v>
      </c>
      <c r="N21" s="30"/>
      <c r="O21" s="30"/>
      <c r="P21" s="30"/>
      <c r="Q21" s="26" t="s">
        <v>18</v>
      </c>
    </row>
    <row r="22" spans="1:17" x14ac:dyDescent="0.25">
      <c r="A22" s="24">
        <v>2</v>
      </c>
      <c r="B22" s="15">
        <v>0</v>
      </c>
      <c r="C22" s="16">
        <v>12.5</v>
      </c>
      <c r="D22" s="22">
        <v>0</v>
      </c>
      <c r="E22" s="23">
        <f t="shared" si="0"/>
        <v>12.5</v>
      </c>
      <c r="G22" s="33">
        <v>1.5000000000000004</v>
      </c>
      <c r="H22" s="33">
        <v>1</v>
      </c>
      <c r="I22">
        <f>COUNTIF($G$21:$G$31,"&gt;"&amp;G22-1)</f>
        <v>10</v>
      </c>
      <c r="J22" s="8">
        <f t="shared" ref="J22:J31" si="1">1-H22/I22</f>
        <v>0.9</v>
      </c>
      <c r="K22" s="18">
        <f t="shared" ref="K22:K31" si="2">K21*J22</f>
        <v>0.9</v>
      </c>
      <c r="L22" s="2">
        <v>2</v>
      </c>
      <c r="N22" s="30"/>
      <c r="O22" s="30"/>
      <c r="P22" s="30"/>
      <c r="Q22" s="26" t="s">
        <v>19</v>
      </c>
    </row>
    <row r="23" spans="1:17" x14ac:dyDescent="0.25">
      <c r="A23" s="24">
        <v>3</v>
      </c>
      <c r="B23" s="15">
        <v>0.4</v>
      </c>
      <c r="C23" s="16">
        <v>18</v>
      </c>
      <c r="D23" s="22">
        <v>0</v>
      </c>
      <c r="E23" s="23">
        <f t="shared" si="0"/>
        <v>17.600000000000001</v>
      </c>
      <c r="G23" s="33">
        <v>3.2</v>
      </c>
      <c r="H23" s="33">
        <v>0</v>
      </c>
      <c r="I23">
        <f t="shared" ref="I23:I31" si="3">COUNTIF($G$21:$G$31,"&gt;"&amp;G23-1)</f>
        <v>9</v>
      </c>
      <c r="J23" s="8">
        <f t="shared" si="1"/>
        <v>1</v>
      </c>
      <c r="K23" s="18">
        <f t="shared" si="2"/>
        <v>0.9</v>
      </c>
      <c r="L23" s="2">
        <v>3</v>
      </c>
      <c r="N23" s="30"/>
      <c r="O23" s="30"/>
      <c r="P23" s="30"/>
      <c r="Q23" s="26" t="s">
        <v>11</v>
      </c>
    </row>
    <row r="24" spans="1:17" x14ac:dyDescent="0.25">
      <c r="A24" s="24">
        <v>4</v>
      </c>
      <c r="B24" s="15">
        <v>1.2</v>
      </c>
      <c r="C24" s="16">
        <v>4.4000000000000004</v>
      </c>
      <c r="D24" s="22">
        <v>0</v>
      </c>
      <c r="E24" s="23">
        <f t="shared" si="0"/>
        <v>3.2</v>
      </c>
      <c r="G24" s="33">
        <v>4.3</v>
      </c>
      <c r="H24" s="33">
        <v>1</v>
      </c>
      <c r="I24">
        <f t="shared" si="3"/>
        <v>8</v>
      </c>
      <c r="J24" s="8">
        <f>1-H24/I24</f>
        <v>0.875</v>
      </c>
      <c r="K24" s="18">
        <f t="shared" si="2"/>
        <v>0.78749999999999998</v>
      </c>
      <c r="L24" s="2">
        <v>4</v>
      </c>
      <c r="N24" s="30"/>
      <c r="O24" s="30"/>
      <c r="P24" s="30"/>
    </row>
    <row r="25" spans="1:17" x14ac:dyDescent="0.25">
      <c r="A25" s="24">
        <v>5</v>
      </c>
      <c r="B25" s="15">
        <v>1.2</v>
      </c>
      <c r="C25" s="15">
        <v>6.6</v>
      </c>
      <c r="D25" s="20">
        <v>1</v>
      </c>
      <c r="E25" s="21">
        <f t="shared" si="0"/>
        <v>5.3999999999999995</v>
      </c>
      <c r="G25" s="33">
        <v>5.3999999999999995</v>
      </c>
      <c r="H25" s="33">
        <v>1</v>
      </c>
      <c r="I25">
        <f t="shared" si="3"/>
        <v>7</v>
      </c>
      <c r="J25" s="8">
        <f t="shared" si="1"/>
        <v>0.85714285714285721</v>
      </c>
      <c r="K25" s="18">
        <f t="shared" si="2"/>
        <v>0.67500000000000004</v>
      </c>
      <c r="L25" s="2">
        <v>5</v>
      </c>
      <c r="N25" s="30"/>
      <c r="O25" s="30"/>
      <c r="P25" s="30"/>
    </row>
    <row r="26" spans="1:17" x14ac:dyDescent="0.25">
      <c r="A26" s="24">
        <v>6</v>
      </c>
      <c r="B26" s="15">
        <v>3</v>
      </c>
      <c r="C26" s="16">
        <v>18</v>
      </c>
      <c r="D26" s="22">
        <v>0</v>
      </c>
      <c r="E26" s="23">
        <f t="shared" si="0"/>
        <v>15</v>
      </c>
      <c r="G26" s="33">
        <v>11.8</v>
      </c>
      <c r="H26" s="33">
        <v>1</v>
      </c>
      <c r="I26">
        <f t="shared" si="3"/>
        <v>6</v>
      </c>
      <c r="J26" s="8">
        <f t="shared" si="1"/>
        <v>0.83333333333333337</v>
      </c>
      <c r="K26" s="18">
        <f t="shared" si="2"/>
        <v>0.56250000000000011</v>
      </c>
      <c r="L26" s="2">
        <v>6</v>
      </c>
      <c r="N26" s="30"/>
      <c r="O26" s="30"/>
      <c r="P26" s="30"/>
    </row>
    <row r="27" spans="1:17" x14ac:dyDescent="0.25">
      <c r="A27" s="24">
        <v>7</v>
      </c>
      <c r="B27" s="15">
        <v>3.4</v>
      </c>
      <c r="C27" s="15">
        <v>4.9000000000000004</v>
      </c>
      <c r="D27" s="20">
        <v>1</v>
      </c>
      <c r="E27" s="21">
        <f t="shared" si="0"/>
        <v>1.5000000000000004</v>
      </c>
      <c r="G27" s="33">
        <v>12.5</v>
      </c>
      <c r="H27" s="33">
        <v>0</v>
      </c>
      <c r="I27">
        <f t="shared" si="3"/>
        <v>6</v>
      </c>
      <c r="J27" s="8">
        <f t="shared" si="1"/>
        <v>1</v>
      </c>
      <c r="K27" s="18">
        <f t="shared" si="2"/>
        <v>0.56250000000000011</v>
      </c>
      <c r="L27" s="2">
        <v>7</v>
      </c>
      <c r="N27" s="30"/>
      <c r="O27" s="30"/>
      <c r="P27" s="30"/>
    </row>
    <row r="28" spans="1:17" x14ac:dyDescent="0.25">
      <c r="A28" s="24">
        <v>8</v>
      </c>
      <c r="B28" s="15">
        <v>4.7</v>
      </c>
      <c r="C28" s="16">
        <v>18</v>
      </c>
      <c r="D28" s="22">
        <v>0</v>
      </c>
      <c r="E28" s="23">
        <f t="shared" si="0"/>
        <v>13.3</v>
      </c>
      <c r="F28" s="14"/>
      <c r="G28" s="33">
        <v>13</v>
      </c>
      <c r="H28" s="33">
        <v>0</v>
      </c>
      <c r="I28">
        <f t="shared" si="3"/>
        <v>5</v>
      </c>
      <c r="J28" s="8">
        <f t="shared" si="1"/>
        <v>1</v>
      </c>
      <c r="K28" s="18">
        <f t="shared" si="2"/>
        <v>0.56250000000000011</v>
      </c>
      <c r="L28" s="2">
        <v>8</v>
      </c>
      <c r="N28" s="30"/>
      <c r="O28" s="30"/>
      <c r="P28" s="30"/>
    </row>
    <row r="29" spans="1:17" x14ac:dyDescent="0.25">
      <c r="A29" s="24">
        <v>9</v>
      </c>
      <c r="B29" s="15">
        <v>5</v>
      </c>
      <c r="C29" s="16">
        <v>18</v>
      </c>
      <c r="D29" s="22">
        <v>0</v>
      </c>
      <c r="E29" s="23">
        <f t="shared" si="0"/>
        <v>13</v>
      </c>
      <c r="G29" s="33">
        <v>13.3</v>
      </c>
      <c r="H29" s="33">
        <v>0</v>
      </c>
      <c r="I29">
        <f t="shared" si="3"/>
        <v>5</v>
      </c>
      <c r="J29" s="8">
        <f t="shared" si="1"/>
        <v>1</v>
      </c>
      <c r="K29" s="18">
        <f t="shared" si="2"/>
        <v>0.56250000000000011</v>
      </c>
      <c r="L29" s="2">
        <v>9</v>
      </c>
      <c r="N29" s="30"/>
      <c r="O29" s="30"/>
      <c r="P29" s="30"/>
    </row>
    <row r="30" spans="1:17" x14ac:dyDescent="0.25">
      <c r="A30" s="24">
        <v>10</v>
      </c>
      <c r="B30" s="15">
        <v>5.8</v>
      </c>
      <c r="C30" s="15">
        <v>10.1</v>
      </c>
      <c r="D30" s="20">
        <v>1</v>
      </c>
      <c r="E30" s="21">
        <f t="shared" si="0"/>
        <v>4.3</v>
      </c>
      <c r="G30" s="33">
        <v>15</v>
      </c>
      <c r="H30" s="33">
        <v>0</v>
      </c>
      <c r="I30">
        <f t="shared" si="3"/>
        <v>2</v>
      </c>
      <c r="J30" s="8">
        <f t="shared" si="1"/>
        <v>1</v>
      </c>
      <c r="K30" s="18">
        <f t="shared" si="2"/>
        <v>0.56250000000000011</v>
      </c>
      <c r="L30" s="2">
        <v>10</v>
      </c>
      <c r="N30" s="30"/>
      <c r="O30" s="30"/>
      <c r="P30" s="30"/>
    </row>
    <row r="31" spans="1:17" x14ac:dyDescent="0.25">
      <c r="G31" s="33">
        <v>17.600000000000001</v>
      </c>
      <c r="H31" s="33">
        <v>0</v>
      </c>
      <c r="I31">
        <f t="shared" si="3"/>
        <v>1</v>
      </c>
      <c r="J31" s="8">
        <f t="shared" si="1"/>
        <v>1</v>
      </c>
      <c r="K31" s="18">
        <f t="shared" si="2"/>
        <v>0.56250000000000011</v>
      </c>
      <c r="L31" s="2">
        <v>11</v>
      </c>
      <c r="N31" s="30"/>
      <c r="O31" s="30"/>
      <c r="P31" s="30"/>
    </row>
    <row r="32" spans="1:17" x14ac:dyDescent="0.25">
      <c r="N32" s="30"/>
      <c r="O32" s="30"/>
      <c r="P32" s="30"/>
    </row>
    <row r="33" spans="14:16" x14ac:dyDescent="0.25">
      <c r="N33" s="30"/>
      <c r="O33" s="30"/>
      <c r="P33" s="30"/>
    </row>
    <row r="34" spans="14:16" x14ac:dyDescent="0.25">
      <c r="N34" s="30"/>
      <c r="O34" s="30"/>
      <c r="P34" s="30"/>
    </row>
    <row r="35" spans="14:16" x14ac:dyDescent="0.25">
      <c r="N35" s="30"/>
      <c r="O35" s="30"/>
      <c r="P35" s="30"/>
    </row>
    <row r="36" spans="14:16" x14ac:dyDescent="0.25">
      <c r="N36" s="30"/>
      <c r="O36" s="30"/>
      <c r="P36" s="30"/>
    </row>
    <row r="37" spans="14:16" x14ac:dyDescent="0.25">
      <c r="N37" s="30"/>
      <c r="O37" s="30"/>
      <c r="P37" s="30"/>
    </row>
    <row r="38" spans="14:16" x14ac:dyDescent="0.25">
      <c r="N38" s="30"/>
      <c r="O38" s="30"/>
      <c r="P38" s="30"/>
    </row>
    <row r="39" spans="14:16" x14ac:dyDescent="0.25">
      <c r="N39" s="30"/>
      <c r="O39" s="30"/>
      <c r="P39" s="30"/>
    </row>
    <row r="40" spans="14:16" x14ac:dyDescent="0.25">
      <c r="N40" s="30"/>
      <c r="O40" s="30"/>
      <c r="P40" s="30"/>
    </row>
    <row r="41" spans="14:16" x14ac:dyDescent="0.25">
      <c r="N41" s="30"/>
      <c r="O41" s="30"/>
      <c r="P41" s="30"/>
    </row>
    <row r="52" spans="1:12" x14ac:dyDescent="0.25">
      <c r="A52" s="6" t="s">
        <v>34</v>
      </c>
    </row>
    <row r="53" spans="1:12" x14ac:dyDescent="0.25">
      <c r="A53" t="s">
        <v>8</v>
      </c>
    </row>
    <row r="55" spans="1:12" x14ac:dyDescent="0.25">
      <c r="A55" s="5" t="s">
        <v>9</v>
      </c>
    </row>
    <row r="56" spans="1:12" x14ac:dyDescent="0.25">
      <c r="A56" t="s">
        <v>10</v>
      </c>
    </row>
    <row r="59" spans="1:12" x14ac:dyDescent="0.25">
      <c r="A59" s="10" t="s">
        <v>7</v>
      </c>
      <c r="B59" s="10" t="s">
        <v>12</v>
      </c>
      <c r="D59" s="3" t="s">
        <v>2</v>
      </c>
      <c r="E59" s="12" t="s">
        <v>6</v>
      </c>
      <c r="F59" s="12" t="s">
        <v>5</v>
      </c>
      <c r="G59" s="12" t="s">
        <v>4</v>
      </c>
      <c r="H59" s="3" t="s">
        <v>3</v>
      </c>
      <c r="J59" s="11" t="s">
        <v>2</v>
      </c>
      <c r="K59" s="11" t="s">
        <v>1</v>
      </c>
    </row>
    <row r="60" spans="1:12" x14ac:dyDescent="0.25">
      <c r="A60" s="1">
        <v>3</v>
      </c>
      <c r="B60" s="1">
        <v>1</v>
      </c>
      <c r="D60" s="30">
        <v>0</v>
      </c>
      <c r="E60" s="30">
        <v>0</v>
      </c>
      <c r="F60" s="30">
        <v>18</v>
      </c>
      <c r="G60" s="34">
        <f>1-E60/F60</f>
        <v>1</v>
      </c>
      <c r="H60" s="30">
        <v>1</v>
      </c>
      <c r="I60" s="36">
        <v>1</v>
      </c>
      <c r="J60" s="9">
        <v>0</v>
      </c>
      <c r="K60" s="13">
        <v>1</v>
      </c>
      <c r="L60" s="2">
        <v>1</v>
      </c>
    </row>
    <row r="61" spans="1:12" x14ac:dyDescent="0.25">
      <c r="A61" s="1">
        <v>5</v>
      </c>
      <c r="B61" s="1">
        <v>1</v>
      </c>
      <c r="D61" s="30">
        <v>2</v>
      </c>
      <c r="E61" s="30">
        <f>COUNTIFS($A$60:$A$77,D61,$B$60:$B$77,1)</f>
        <v>1</v>
      </c>
      <c r="F61" s="30">
        <f>COUNTIF($A$60:$A$77,"&gt;"&amp;D61-1)</f>
        <v>18</v>
      </c>
      <c r="G61" s="34">
        <f t="shared" ref="G61" si="4">1-E61/F61</f>
        <v>0.94444444444444442</v>
      </c>
      <c r="H61" s="35">
        <f>H60*G61</f>
        <v>0.94444444444444442</v>
      </c>
      <c r="I61" s="36">
        <v>2</v>
      </c>
      <c r="J61" s="9">
        <v>2</v>
      </c>
      <c r="K61" s="13">
        <v>1</v>
      </c>
      <c r="L61" s="2">
        <v>1</v>
      </c>
    </row>
    <row r="62" spans="1:12" x14ac:dyDescent="0.25">
      <c r="A62" s="1">
        <v>8</v>
      </c>
      <c r="B62" s="1">
        <v>1</v>
      </c>
      <c r="D62" s="30"/>
      <c r="E62" s="30"/>
      <c r="F62" s="30"/>
      <c r="G62" s="34"/>
      <c r="H62" s="35"/>
      <c r="I62" s="36">
        <v>3</v>
      </c>
      <c r="J62" s="9">
        <v>2</v>
      </c>
      <c r="K62" s="13">
        <v>0.94444444444444442</v>
      </c>
      <c r="L62" s="2">
        <v>2</v>
      </c>
    </row>
    <row r="63" spans="1:12" x14ac:dyDescent="0.25">
      <c r="A63" s="1">
        <v>10</v>
      </c>
      <c r="B63" s="4">
        <v>0</v>
      </c>
      <c r="D63" s="30"/>
      <c r="E63" s="30"/>
      <c r="F63" s="30"/>
      <c r="G63" s="34"/>
      <c r="H63" s="35"/>
      <c r="I63" s="36">
        <v>4</v>
      </c>
      <c r="J63" s="9"/>
      <c r="K63" s="9"/>
    </row>
    <row r="64" spans="1:12" x14ac:dyDescent="0.25">
      <c r="A64" s="1">
        <v>5</v>
      </c>
      <c r="B64" s="1">
        <v>1</v>
      </c>
      <c r="D64" s="30"/>
      <c r="E64" s="30"/>
      <c r="F64" s="30"/>
      <c r="G64" s="34"/>
      <c r="H64" s="35"/>
      <c r="I64" s="36">
        <v>5</v>
      </c>
      <c r="J64" s="9"/>
      <c r="K64" s="9"/>
    </row>
    <row r="65" spans="1:11" x14ac:dyDescent="0.25">
      <c r="A65" s="1">
        <v>5</v>
      </c>
      <c r="B65" s="4">
        <v>0</v>
      </c>
      <c r="D65" s="30"/>
      <c r="E65" s="30"/>
      <c r="F65" s="30"/>
      <c r="G65" s="34"/>
      <c r="H65" s="35"/>
      <c r="I65" s="36">
        <v>6</v>
      </c>
      <c r="J65" s="9"/>
      <c r="K65" s="9"/>
    </row>
    <row r="66" spans="1:11" x14ac:dyDescent="0.25">
      <c r="A66" s="1">
        <v>8</v>
      </c>
      <c r="B66" s="1">
        <v>1</v>
      </c>
      <c r="D66" s="30"/>
      <c r="E66" s="30"/>
      <c r="F66" s="30"/>
      <c r="G66" s="34"/>
      <c r="H66" s="35"/>
      <c r="I66" s="36">
        <v>7</v>
      </c>
      <c r="J66" s="9"/>
      <c r="K66" s="9"/>
    </row>
    <row r="67" spans="1:11" x14ac:dyDescent="0.25">
      <c r="A67" s="1">
        <v>12</v>
      </c>
      <c r="B67" s="1">
        <v>1</v>
      </c>
      <c r="D67" s="30"/>
      <c r="E67" s="30"/>
      <c r="F67" s="30"/>
      <c r="G67" s="34"/>
      <c r="H67" s="35"/>
      <c r="I67" s="36">
        <v>8</v>
      </c>
      <c r="J67" s="9"/>
      <c r="K67" s="9"/>
    </row>
    <row r="68" spans="1:11" x14ac:dyDescent="0.25">
      <c r="A68" s="1">
        <v>15</v>
      </c>
      <c r="B68" s="4">
        <v>0</v>
      </c>
      <c r="D68" s="30"/>
      <c r="E68" s="30"/>
      <c r="F68" s="30"/>
      <c r="G68" s="34"/>
      <c r="H68" s="35"/>
      <c r="I68" s="36">
        <v>9</v>
      </c>
      <c r="J68" s="9"/>
      <c r="K68" s="9"/>
    </row>
    <row r="69" spans="1:11" x14ac:dyDescent="0.25">
      <c r="A69" s="1">
        <v>14</v>
      </c>
      <c r="B69" s="4">
        <v>0</v>
      </c>
      <c r="D69" s="30"/>
      <c r="E69" s="30"/>
      <c r="F69" s="30"/>
      <c r="G69" s="34"/>
      <c r="H69" s="35"/>
      <c r="I69" s="36">
        <v>10</v>
      </c>
      <c r="J69" s="9"/>
      <c r="K69" s="9"/>
    </row>
    <row r="70" spans="1:11" x14ac:dyDescent="0.25">
      <c r="A70" s="1">
        <v>2</v>
      </c>
      <c r="B70" s="1">
        <v>1</v>
      </c>
      <c r="D70" s="30"/>
      <c r="E70" s="30"/>
      <c r="F70" s="30"/>
      <c r="G70" s="34"/>
      <c r="H70" s="35"/>
      <c r="I70" s="36">
        <v>11</v>
      </c>
      <c r="J70" s="9"/>
      <c r="K70" s="9"/>
    </row>
    <row r="71" spans="1:11" x14ac:dyDescent="0.25">
      <c r="A71" s="1">
        <v>11</v>
      </c>
      <c r="B71" s="1">
        <v>1</v>
      </c>
      <c r="D71" s="30"/>
      <c r="E71" s="30"/>
      <c r="F71" s="30"/>
      <c r="G71" s="34"/>
      <c r="H71" s="35"/>
      <c r="I71" s="36">
        <v>12</v>
      </c>
      <c r="J71" s="9"/>
      <c r="K71" s="9"/>
    </row>
    <row r="72" spans="1:11" x14ac:dyDescent="0.25">
      <c r="A72" s="1">
        <v>10</v>
      </c>
      <c r="B72" s="4">
        <v>0</v>
      </c>
      <c r="I72" s="2"/>
      <c r="J72" s="9"/>
      <c r="K72" s="9"/>
    </row>
    <row r="73" spans="1:11" x14ac:dyDescent="0.25">
      <c r="A73" s="1">
        <v>9</v>
      </c>
      <c r="B73" s="4">
        <v>0</v>
      </c>
      <c r="J73" s="9"/>
      <c r="K73" s="9"/>
    </row>
    <row r="74" spans="1:11" x14ac:dyDescent="0.25">
      <c r="A74" s="1">
        <v>12</v>
      </c>
      <c r="B74" s="1">
        <v>1</v>
      </c>
      <c r="J74" s="9"/>
      <c r="K74" s="9"/>
    </row>
    <row r="75" spans="1:11" x14ac:dyDescent="0.25">
      <c r="A75" s="1">
        <v>5</v>
      </c>
      <c r="B75" s="1">
        <v>1</v>
      </c>
      <c r="J75" s="9"/>
      <c r="K75" s="9"/>
    </row>
    <row r="76" spans="1:11" x14ac:dyDescent="0.25">
      <c r="A76" s="1">
        <v>8</v>
      </c>
      <c r="B76" s="1">
        <v>1</v>
      </c>
      <c r="J76" s="9"/>
      <c r="K76" s="9"/>
    </row>
    <row r="77" spans="1:11" x14ac:dyDescent="0.25">
      <c r="A77" s="1">
        <v>11</v>
      </c>
      <c r="B77" s="1">
        <v>1</v>
      </c>
      <c r="J77" s="9"/>
      <c r="K77" s="9"/>
    </row>
    <row r="78" spans="1:11" x14ac:dyDescent="0.25">
      <c r="J78" s="9"/>
      <c r="K78" s="9"/>
    </row>
    <row r="79" spans="1:11" x14ac:dyDescent="0.25">
      <c r="B79">
        <f>COUNT(B60:B77)</f>
        <v>18</v>
      </c>
      <c r="J79" s="9"/>
      <c r="K79" s="9"/>
    </row>
    <row r="80" spans="1:11" x14ac:dyDescent="0.25">
      <c r="J80" s="9"/>
      <c r="K80" s="9"/>
    </row>
    <row r="81" spans="1:11" x14ac:dyDescent="0.25">
      <c r="J81" s="9"/>
      <c r="K81" s="9"/>
    </row>
    <row r="82" spans="1:11" x14ac:dyDescent="0.25">
      <c r="J82" s="9"/>
      <c r="K82" s="9"/>
    </row>
    <row r="87" spans="1:11" x14ac:dyDescent="0.25">
      <c r="A87" s="7" t="s">
        <v>13</v>
      </c>
      <c r="B87" s="7"/>
    </row>
    <row r="88" spans="1:11" x14ac:dyDescent="0.25">
      <c r="A88" t="s">
        <v>31</v>
      </c>
    </row>
    <row r="90" spans="1:11" x14ac:dyDescent="0.25">
      <c r="A90" s="30" t="s">
        <v>32</v>
      </c>
      <c r="B90" s="30"/>
      <c r="C90" s="30"/>
      <c r="D90" s="30"/>
    </row>
  </sheetData>
  <sortState xmlns:xlrd2="http://schemas.microsoft.com/office/spreadsheetml/2017/richdata2" ref="J61:L83">
    <sortCondition ref="L61:L83"/>
  </sortState>
  <hyperlinks>
    <hyperlink ref="A55" r:id="rId1" xr:uid="{00000000-0004-0000-0000-00000000000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pokusů</vt:lpstr>
      <vt:lpstr>survival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2020-12-12T07:56:59Z</dcterms:modified>
</cp:coreProperties>
</file>