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Documents\Stažené soubory\"/>
    </mc:Choice>
  </mc:AlternateContent>
  <bookViews>
    <workbookView xWindow="0" yWindow="0" windowWidth="19200" windowHeight="8100" activeTab="1"/>
  </bookViews>
  <sheets>
    <sheet name="Regr" sheetId="1" r:id="rId1"/>
    <sheet name="Regr (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" i="2"/>
  <c r="G25" i="2"/>
  <c r="G26" i="2" s="1"/>
  <c r="D24" i="2"/>
  <c r="C24" i="2"/>
  <c r="B24" i="2"/>
  <c r="D23" i="2"/>
  <c r="C23" i="2"/>
  <c r="B23" i="2"/>
  <c r="F21" i="2"/>
  <c r="E21" i="2"/>
  <c r="G21" i="2" s="1"/>
  <c r="F20" i="2"/>
  <c r="E20" i="2"/>
  <c r="G20" i="2" s="1"/>
  <c r="F19" i="2"/>
  <c r="E19" i="2"/>
  <c r="G19" i="2" s="1"/>
  <c r="F18" i="2"/>
  <c r="E18" i="2"/>
  <c r="G18" i="2" s="1"/>
  <c r="F17" i="2"/>
  <c r="E17" i="2"/>
  <c r="G17" i="2" s="1"/>
  <c r="F16" i="2"/>
  <c r="E16" i="2"/>
  <c r="G16" i="2" s="1"/>
  <c r="F15" i="2"/>
  <c r="E15" i="2"/>
  <c r="G15" i="2" s="1"/>
  <c r="F14" i="2"/>
  <c r="E14" i="2"/>
  <c r="G14" i="2" s="1"/>
  <c r="F13" i="2"/>
  <c r="E13" i="2"/>
  <c r="G13" i="2" s="1"/>
  <c r="F12" i="2"/>
  <c r="E12" i="2"/>
  <c r="G12" i="2" s="1"/>
  <c r="F11" i="2"/>
  <c r="E11" i="2"/>
  <c r="G11" i="2" s="1"/>
  <c r="F10" i="2"/>
  <c r="E10" i="2"/>
  <c r="G10" i="2" s="1"/>
  <c r="F9" i="2"/>
  <c r="E9" i="2"/>
  <c r="G9" i="2" s="1"/>
  <c r="F8" i="2"/>
  <c r="E8" i="2"/>
  <c r="G8" i="2" s="1"/>
  <c r="F7" i="2"/>
  <c r="E7" i="2"/>
  <c r="G7" i="2" s="1"/>
  <c r="F6" i="2"/>
  <c r="E6" i="2"/>
  <c r="G6" i="2" s="1"/>
  <c r="F5" i="2"/>
  <c r="E5" i="2"/>
  <c r="G5" i="2" s="1"/>
  <c r="F4" i="2"/>
  <c r="E4" i="2"/>
  <c r="G4" i="2" s="1"/>
  <c r="F3" i="2"/>
  <c r="E3" i="2"/>
  <c r="G3" i="2" s="1"/>
  <c r="F2" i="2"/>
  <c r="E2" i="2"/>
  <c r="G2" i="2" s="1"/>
  <c r="G28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/>
  <c r="J24" i="1"/>
  <c r="J25" i="1"/>
  <c r="G27" i="1"/>
  <c r="G24" i="2" l="1"/>
  <c r="G25" i="1"/>
  <c r="G26" i="1" s="1"/>
  <c r="E3" i="1"/>
  <c r="E7" i="1"/>
  <c r="E11" i="1"/>
  <c r="E15" i="1"/>
  <c r="E19" i="1"/>
  <c r="C24" i="1"/>
  <c r="D24" i="1"/>
  <c r="B24" i="1"/>
  <c r="C23" i="1"/>
  <c r="E4" i="1" s="1"/>
  <c r="D23" i="1"/>
  <c r="F3" i="1" s="1"/>
  <c r="G3" i="1" s="1"/>
  <c r="B23" i="1"/>
  <c r="G27" i="2" l="1"/>
  <c r="E21" i="1"/>
  <c r="E17" i="1"/>
  <c r="E13" i="1"/>
  <c r="E9" i="1"/>
  <c r="E5" i="1"/>
  <c r="E2" i="1"/>
  <c r="E20" i="1"/>
  <c r="E18" i="1"/>
  <c r="E16" i="1"/>
  <c r="E14" i="1"/>
  <c r="E12" i="1"/>
  <c r="E10" i="1"/>
  <c r="E8" i="1"/>
  <c r="E6" i="1"/>
  <c r="F2" i="1"/>
  <c r="G2" i="1" s="1"/>
  <c r="F21" i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F4" i="1"/>
  <c r="G4" i="1" s="1"/>
  <c r="I20" i="2" l="1"/>
  <c r="I18" i="2"/>
  <c r="I16" i="2"/>
  <c r="I14" i="2"/>
  <c r="I12" i="2"/>
  <c r="I10" i="2"/>
  <c r="I8" i="2"/>
  <c r="I6" i="2"/>
  <c r="I4" i="2"/>
  <c r="I21" i="2"/>
  <c r="I19" i="2"/>
  <c r="I17" i="2"/>
  <c r="I15" i="2"/>
  <c r="I13" i="2"/>
  <c r="I11" i="2"/>
  <c r="I9" i="2"/>
  <c r="I7" i="2"/>
  <c r="I5" i="2"/>
  <c r="I3" i="2"/>
  <c r="G5" i="1"/>
  <c r="G13" i="1"/>
  <c r="G21" i="1"/>
  <c r="G24" i="1"/>
  <c r="J27" i="2" l="1"/>
  <c r="G28" i="2"/>
  <c r="J28" i="2" s="1"/>
  <c r="I2" i="2"/>
</calcChain>
</file>

<file path=xl/sharedStrings.xml><?xml version="1.0" encoding="utf-8"?>
<sst xmlns="http://schemas.openxmlformats.org/spreadsheetml/2006/main" count="62" uniqueCount="32">
  <si>
    <t>ID</t>
  </si>
  <si>
    <t>pohlavi</t>
  </si>
  <si>
    <t>vyska</t>
  </si>
  <si>
    <t>hmotnost</t>
  </si>
  <si>
    <t>N-1</t>
  </si>
  <si>
    <r>
      <t>s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s</t>
    </r>
    <r>
      <rPr>
        <vertAlign val="subscript"/>
        <sz val="11"/>
        <color theme="1"/>
        <rFont val="Calibri"/>
        <family val="2"/>
        <charset val="238"/>
        <scheme val="minor"/>
      </rPr>
      <t>Y</t>
    </r>
  </si>
  <si>
    <r>
      <t>(X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>)(Y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Y</t>
    </r>
    <r>
      <rPr>
        <sz val="11"/>
        <color theme="1"/>
        <rFont val="Calibri"/>
        <family val="2"/>
        <charset val="238"/>
        <scheme val="minor"/>
      </rPr>
      <t>)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</si>
  <si>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XY</t>
    </r>
    <r>
      <rPr>
        <sz val="11"/>
        <color theme="1"/>
        <rFont val="Calibri"/>
        <family val="2"/>
        <charset val="238"/>
        <scheme val="minor"/>
      </rPr>
      <t xml:space="preserve"> = ------- Suma(i 1 až N) --------------------------------- = -------- Suma(…) z</t>
    </r>
    <r>
      <rPr>
        <vertAlign val="subscript"/>
        <sz val="11"/>
        <color theme="1"/>
        <rFont val="Calibri"/>
        <family val="2"/>
        <charset val="238"/>
        <scheme val="minor"/>
      </rPr>
      <t>Xi</t>
    </r>
    <r>
      <rPr>
        <sz val="11"/>
        <color theme="1"/>
        <rFont val="Calibri"/>
        <family val="2"/>
        <charset val="238"/>
        <scheme val="minor"/>
      </rPr>
      <t xml:space="preserve"> z</t>
    </r>
    <r>
      <rPr>
        <vertAlign val="subscript"/>
        <sz val="11"/>
        <color theme="1"/>
        <rFont val="Calibri"/>
        <family val="2"/>
        <charset val="238"/>
        <scheme val="minor"/>
      </rPr>
      <t>Yi</t>
    </r>
  </si>
  <si>
    <t>průměr</t>
  </si>
  <si>
    <t>sd</t>
  </si>
  <si>
    <r>
      <t>s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= odmocnina(s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>)</t>
    </r>
  </si>
  <si>
    <r>
      <t>s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= --------- Suma(i 1 až N) (X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>)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</si>
  <si>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(mV-Vi)(mH-Hi)</t>
  </si>
  <si>
    <t>r</t>
  </si>
  <si>
    <t>Vi-mV</t>
  </si>
  <si>
    <t>Hi-mH</t>
  </si>
  <si>
    <t>vzorec</t>
  </si>
  <si>
    <r>
      <t>r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</si>
  <si>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c</t>
  </si>
  <si>
    <t>korelace</t>
  </si>
  <si>
    <t>kovariance</t>
  </si>
  <si>
    <t>a</t>
  </si>
  <si>
    <t>b</t>
  </si>
  <si>
    <t>H.stř = -53,9 + 0,742 * V</t>
  </si>
  <si>
    <t>H.stř</t>
  </si>
  <si>
    <t>e</t>
  </si>
  <si>
    <t>R</t>
  </si>
  <si>
    <t>mnohonásobná korelace, multiple correlation</t>
  </si>
  <si>
    <t>b1</t>
  </si>
  <si>
    <t>b2</t>
  </si>
  <si>
    <t>SS</t>
  </si>
  <si>
    <r>
      <t>R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</si>
</sst>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="190" zoomScaleNormal="190" workbookViewId="0">
      <pane xSplit="1" ySplit="1" topLeftCell="B19" activePane="bottomRight" state="frozen"/>
      <selection pane="topRight" activeCell="B1" sqref="B1"/>
      <selection pane="bottomLeft" activeCell="A2" sqref="A2"/>
      <selection pane="bottomRight" activeCell="B28" sqref="B28"/>
    </sheetView>
  </sheetViews>
  <sheetFormatPr defaultRowHeight="15" x14ac:dyDescent="0.25"/>
  <cols>
    <col min="1" max="1" width="7.5703125" bestFit="1" customWidth="1"/>
    <col min="5" max="6" width="6.85546875" bestFit="1" customWidth="1"/>
    <col min="7" max="7" width="15.140625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14</v>
      </c>
      <c r="F1" t="s">
        <v>15</v>
      </c>
      <c r="G1" t="s">
        <v>12</v>
      </c>
      <c r="H1" t="s">
        <v>24</v>
      </c>
      <c r="I1" t="s">
        <v>25</v>
      </c>
    </row>
    <row r="2" spans="1:21" ht="18" x14ac:dyDescent="0.35">
      <c r="A2">
        <v>1</v>
      </c>
      <c r="B2">
        <v>0</v>
      </c>
      <c r="C2">
        <v>175</v>
      </c>
      <c r="D2">
        <v>82</v>
      </c>
      <c r="E2">
        <f>C2-C$23</f>
        <v>1.6500000000000057</v>
      </c>
      <c r="F2">
        <f>D2-D$23</f>
        <v>7.3499999999999943</v>
      </c>
      <c r="G2">
        <f>E2*F2</f>
        <v>12.127500000000033</v>
      </c>
      <c r="H2">
        <f>$J$24+$J$25*C2</f>
        <v>75.873556293343256</v>
      </c>
      <c r="I2">
        <f>D2-H2</f>
        <v>6.1264437066567439</v>
      </c>
      <c r="P2">
        <v>1</v>
      </c>
      <c r="S2" t="s">
        <v>6</v>
      </c>
      <c r="U2" s="2">
        <v>1</v>
      </c>
    </row>
    <row r="3" spans="1:21" ht="18" x14ac:dyDescent="0.35">
      <c r="A3">
        <v>2</v>
      </c>
      <c r="B3">
        <v>0</v>
      </c>
      <c r="C3">
        <v>172</v>
      </c>
      <c r="D3">
        <v>89</v>
      </c>
      <c r="E3">
        <f t="shared" ref="E3:E21" si="0">C3-C$23</f>
        <v>-1.3499999999999943</v>
      </c>
      <c r="F3">
        <f t="shared" ref="F3:F21" si="1">D3-D$23</f>
        <v>14.349999999999994</v>
      </c>
      <c r="G3">
        <f t="shared" ref="G3:G21" si="2">E3*F3</f>
        <v>-19.37249999999991</v>
      </c>
      <c r="H3">
        <f t="shared" ref="H3:H21" si="3">$J$24+$J$25*C3</f>
        <v>73.648908487264606</v>
      </c>
      <c r="I3">
        <f t="shared" ref="I3:I21" si="4">D3-H3</f>
        <v>15.351091512735394</v>
      </c>
      <c r="P3" t="s">
        <v>7</v>
      </c>
    </row>
    <row r="4" spans="1:21" ht="18" x14ac:dyDescent="0.35">
      <c r="A4">
        <v>3</v>
      </c>
      <c r="B4">
        <v>1</v>
      </c>
      <c r="C4">
        <v>165</v>
      </c>
      <c r="D4">
        <v>62</v>
      </c>
      <c r="E4">
        <f t="shared" si="0"/>
        <v>-8.3499999999999943</v>
      </c>
      <c r="F4">
        <f t="shared" si="1"/>
        <v>-12.650000000000006</v>
      </c>
      <c r="G4">
        <f t="shared" si="2"/>
        <v>105.62749999999997</v>
      </c>
      <c r="H4">
        <f t="shared" si="3"/>
        <v>68.45806360641447</v>
      </c>
      <c r="I4">
        <f t="shared" si="4"/>
        <v>-6.4580636064144699</v>
      </c>
      <c r="P4" s="1" t="s">
        <v>4</v>
      </c>
      <c r="S4" s="2" t="s">
        <v>5</v>
      </c>
      <c r="U4" s="2" t="s">
        <v>4</v>
      </c>
    </row>
    <row r="5" spans="1:21" x14ac:dyDescent="0.25">
      <c r="A5">
        <v>4</v>
      </c>
      <c r="B5">
        <v>1</v>
      </c>
      <c r="C5">
        <v>170</v>
      </c>
      <c r="D5">
        <v>65</v>
      </c>
      <c r="E5">
        <f t="shared" si="0"/>
        <v>-3.3499999999999943</v>
      </c>
      <c r="F5">
        <f t="shared" si="1"/>
        <v>-9.6500000000000057</v>
      </c>
      <c r="G5">
        <f t="shared" si="2"/>
        <v>32.327499999999965</v>
      </c>
      <c r="H5">
        <f t="shared" si="3"/>
        <v>72.165809949878863</v>
      </c>
      <c r="I5">
        <f t="shared" si="4"/>
        <v>-7.165809949878863</v>
      </c>
    </row>
    <row r="6" spans="1:21" ht="18.75" x14ac:dyDescent="0.35">
      <c r="A6">
        <v>5</v>
      </c>
      <c r="B6">
        <v>0</v>
      </c>
      <c r="C6">
        <v>198</v>
      </c>
      <c r="D6">
        <v>89</v>
      </c>
      <c r="E6">
        <f t="shared" si="0"/>
        <v>24.650000000000006</v>
      </c>
      <c r="F6">
        <f t="shared" si="1"/>
        <v>14.349999999999994</v>
      </c>
      <c r="G6">
        <f t="shared" si="2"/>
        <v>353.72749999999996</v>
      </c>
      <c r="H6">
        <f t="shared" si="3"/>
        <v>92.929189473279422</v>
      </c>
      <c r="I6">
        <f t="shared" si="4"/>
        <v>-3.9291894732794219</v>
      </c>
      <c r="P6" t="s">
        <v>10</v>
      </c>
    </row>
    <row r="7" spans="1:21" x14ac:dyDescent="0.25">
      <c r="A7">
        <v>6</v>
      </c>
      <c r="B7">
        <v>0</v>
      </c>
      <c r="C7">
        <v>189</v>
      </c>
      <c r="D7">
        <v>65</v>
      </c>
      <c r="E7">
        <f t="shared" si="0"/>
        <v>15.650000000000006</v>
      </c>
      <c r="F7">
        <f t="shared" si="1"/>
        <v>-9.6500000000000057</v>
      </c>
      <c r="G7">
        <f t="shared" si="2"/>
        <v>-151.02250000000015</v>
      </c>
      <c r="H7">
        <f t="shared" si="3"/>
        <v>86.255246055043528</v>
      </c>
      <c r="I7">
        <f t="shared" si="4"/>
        <v>-21.255246055043528</v>
      </c>
      <c r="P7">
        <v>1</v>
      </c>
    </row>
    <row r="8" spans="1:21" ht="18.75" x14ac:dyDescent="0.35">
      <c r="A8">
        <v>7</v>
      </c>
      <c r="B8">
        <v>0</v>
      </c>
      <c r="C8">
        <v>165</v>
      </c>
      <c r="D8">
        <v>60</v>
      </c>
      <c r="E8">
        <f t="shared" si="0"/>
        <v>-8.3499999999999943</v>
      </c>
      <c r="F8">
        <f t="shared" si="1"/>
        <v>-14.650000000000006</v>
      </c>
      <c r="G8">
        <f t="shared" si="2"/>
        <v>122.32749999999996</v>
      </c>
      <c r="H8">
        <f t="shared" si="3"/>
        <v>68.45806360641447</v>
      </c>
      <c r="I8">
        <f t="shared" si="4"/>
        <v>-8.4580636064144699</v>
      </c>
      <c r="P8" t="s">
        <v>11</v>
      </c>
    </row>
    <row r="9" spans="1:21" x14ac:dyDescent="0.25">
      <c r="A9">
        <v>8</v>
      </c>
      <c r="B9">
        <v>1</v>
      </c>
      <c r="C9">
        <v>170</v>
      </c>
      <c r="D9">
        <v>85</v>
      </c>
      <c r="E9">
        <f t="shared" si="0"/>
        <v>-3.3499999999999943</v>
      </c>
      <c r="F9">
        <f t="shared" si="1"/>
        <v>10.349999999999994</v>
      </c>
      <c r="G9">
        <f t="shared" si="2"/>
        <v>-34.672499999999921</v>
      </c>
      <c r="H9">
        <f t="shared" si="3"/>
        <v>72.165809949878863</v>
      </c>
      <c r="I9">
        <f t="shared" si="4"/>
        <v>12.834190050121137</v>
      </c>
      <c r="P9" s="4" t="s">
        <v>4</v>
      </c>
      <c r="Q9" s="4"/>
    </row>
    <row r="10" spans="1:21" x14ac:dyDescent="0.25">
      <c r="A10">
        <v>9</v>
      </c>
      <c r="B10">
        <v>1</v>
      </c>
      <c r="C10">
        <v>178</v>
      </c>
      <c r="D10">
        <v>74</v>
      </c>
      <c r="E10">
        <f t="shared" si="0"/>
        <v>4.6500000000000057</v>
      </c>
      <c r="F10">
        <f t="shared" si="1"/>
        <v>-0.65000000000000568</v>
      </c>
      <c r="G10">
        <f t="shared" si="2"/>
        <v>-3.0225000000000302</v>
      </c>
      <c r="H10">
        <f t="shared" si="3"/>
        <v>78.098204099421878</v>
      </c>
      <c r="I10">
        <f t="shared" si="4"/>
        <v>-4.0982040994218778</v>
      </c>
    </row>
    <row r="11" spans="1:21" x14ac:dyDescent="0.25">
      <c r="A11">
        <v>10</v>
      </c>
      <c r="B11">
        <v>0</v>
      </c>
      <c r="C11">
        <v>152</v>
      </c>
      <c r="D11">
        <v>68</v>
      </c>
      <c r="E11">
        <f t="shared" si="0"/>
        <v>-21.349999999999994</v>
      </c>
      <c r="F11">
        <f t="shared" si="1"/>
        <v>-6.6500000000000057</v>
      </c>
      <c r="G11">
        <f t="shared" si="2"/>
        <v>141.97750000000008</v>
      </c>
      <c r="H11">
        <f t="shared" si="3"/>
        <v>58.817923113407076</v>
      </c>
      <c r="I11">
        <f t="shared" si="4"/>
        <v>9.1820768865929239</v>
      </c>
    </row>
    <row r="12" spans="1:21" x14ac:dyDescent="0.25">
      <c r="A12">
        <v>11</v>
      </c>
      <c r="B12">
        <v>1</v>
      </c>
      <c r="C12">
        <v>145</v>
      </c>
      <c r="D12">
        <v>52</v>
      </c>
      <c r="E12">
        <f t="shared" si="0"/>
        <v>-28.349999999999994</v>
      </c>
      <c r="F12">
        <f t="shared" si="1"/>
        <v>-22.650000000000006</v>
      </c>
      <c r="G12">
        <f t="shared" si="2"/>
        <v>642.12750000000005</v>
      </c>
      <c r="H12">
        <f t="shared" si="3"/>
        <v>53.62707823255694</v>
      </c>
      <c r="I12">
        <f t="shared" si="4"/>
        <v>-1.62707823255694</v>
      </c>
    </row>
    <row r="13" spans="1:21" x14ac:dyDescent="0.25">
      <c r="A13">
        <v>12</v>
      </c>
      <c r="B13">
        <v>1</v>
      </c>
      <c r="C13">
        <v>178</v>
      </c>
      <c r="D13">
        <v>95</v>
      </c>
      <c r="E13">
        <f t="shared" si="0"/>
        <v>4.6500000000000057</v>
      </c>
      <c r="F13">
        <f t="shared" si="1"/>
        <v>20.349999999999994</v>
      </c>
      <c r="G13">
        <f t="shared" si="2"/>
        <v>94.627500000000083</v>
      </c>
      <c r="H13">
        <f t="shared" si="3"/>
        <v>78.098204099421878</v>
      </c>
      <c r="I13">
        <f t="shared" si="4"/>
        <v>16.901795900578122</v>
      </c>
    </row>
    <row r="14" spans="1:21" x14ac:dyDescent="0.25">
      <c r="A14">
        <v>13</v>
      </c>
      <c r="B14">
        <v>1</v>
      </c>
      <c r="C14">
        <v>170</v>
      </c>
      <c r="D14">
        <v>77</v>
      </c>
      <c r="E14">
        <f t="shared" si="0"/>
        <v>-3.3499999999999943</v>
      </c>
      <c r="F14">
        <f t="shared" si="1"/>
        <v>2.3499999999999943</v>
      </c>
      <c r="G14">
        <f t="shared" si="2"/>
        <v>-7.8724999999999676</v>
      </c>
      <c r="H14">
        <f t="shared" si="3"/>
        <v>72.165809949878863</v>
      </c>
      <c r="I14">
        <f t="shared" si="4"/>
        <v>4.834190050121137</v>
      </c>
    </row>
    <row r="15" spans="1:21" x14ac:dyDescent="0.25">
      <c r="A15">
        <v>14</v>
      </c>
      <c r="B15">
        <v>1</v>
      </c>
      <c r="C15">
        <v>178</v>
      </c>
      <c r="D15">
        <v>78</v>
      </c>
      <c r="E15">
        <f t="shared" si="0"/>
        <v>4.6500000000000057</v>
      </c>
      <c r="F15">
        <f t="shared" si="1"/>
        <v>3.3499999999999943</v>
      </c>
      <c r="G15">
        <f t="shared" si="2"/>
        <v>15.577499999999993</v>
      </c>
      <c r="H15">
        <f t="shared" si="3"/>
        <v>78.098204099421878</v>
      </c>
      <c r="I15">
        <f t="shared" si="4"/>
        <v>-9.82040994218778E-2</v>
      </c>
    </row>
    <row r="16" spans="1:21" x14ac:dyDescent="0.25">
      <c r="A16">
        <v>15</v>
      </c>
      <c r="B16">
        <v>0</v>
      </c>
      <c r="C16">
        <v>183</v>
      </c>
      <c r="D16">
        <v>79</v>
      </c>
      <c r="E16">
        <f t="shared" si="0"/>
        <v>9.6500000000000057</v>
      </c>
      <c r="F16">
        <f t="shared" si="1"/>
        <v>4.3499999999999943</v>
      </c>
      <c r="G16">
        <f t="shared" si="2"/>
        <v>41.977499999999971</v>
      </c>
      <c r="H16">
        <f t="shared" si="3"/>
        <v>81.805950442886257</v>
      </c>
      <c r="I16">
        <f t="shared" si="4"/>
        <v>-2.8059504428862567</v>
      </c>
    </row>
    <row r="17" spans="1:10" x14ac:dyDescent="0.25">
      <c r="A17">
        <v>16</v>
      </c>
      <c r="B17">
        <v>0</v>
      </c>
      <c r="C17">
        <v>185</v>
      </c>
      <c r="D17">
        <v>90</v>
      </c>
      <c r="E17">
        <f t="shared" si="0"/>
        <v>11.650000000000006</v>
      </c>
      <c r="F17">
        <f t="shared" si="1"/>
        <v>15.349999999999994</v>
      </c>
      <c r="G17">
        <f t="shared" si="2"/>
        <v>178.82750000000001</v>
      </c>
      <c r="H17">
        <f t="shared" si="3"/>
        <v>83.289048980272014</v>
      </c>
      <c r="I17">
        <f t="shared" si="4"/>
        <v>6.710951019727986</v>
      </c>
    </row>
    <row r="18" spans="1:10" x14ac:dyDescent="0.25">
      <c r="A18">
        <v>17</v>
      </c>
      <c r="B18">
        <v>1</v>
      </c>
      <c r="C18">
        <v>165</v>
      </c>
      <c r="D18">
        <v>58</v>
      </c>
      <c r="E18">
        <f t="shared" si="0"/>
        <v>-8.3499999999999943</v>
      </c>
      <c r="F18">
        <f t="shared" si="1"/>
        <v>-16.650000000000006</v>
      </c>
      <c r="G18">
        <f t="shared" si="2"/>
        <v>139.02749999999995</v>
      </c>
      <c r="H18">
        <f t="shared" si="3"/>
        <v>68.45806360641447</v>
      </c>
      <c r="I18">
        <f t="shared" si="4"/>
        <v>-10.45806360641447</v>
      </c>
    </row>
    <row r="19" spans="1:10" x14ac:dyDescent="0.25">
      <c r="A19">
        <v>18</v>
      </c>
      <c r="B19">
        <v>1</v>
      </c>
      <c r="C19">
        <v>180</v>
      </c>
      <c r="D19">
        <v>75</v>
      </c>
      <c r="E19">
        <f t="shared" si="0"/>
        <v>6.6500000000000057</v>
      </c>
      <c r="F19">
        <f t="shared" si="1"/>
        <v>0.34999999999999432</v>
      </c>
      <c r="G19">
        <f t="shared" si="2"/>
        <v>2.3274999999999642</v>
      </c>
      <c r="H19">
        <f t="shared" si="3"/>
        <v>79.581302636807635</v>
      </c>
      <c r="I19">
        <f t="shared" si="4"/>
        <v>-4.5813026368076351</v>
      </c>
    </row>
    <row r="20" spans="1:10" x14ac:dyDescent="0.25">
      <c r="A20">
        <v>19</v>
      </c>
      <c r="B20">
        <v>0</v>
      </c>
      <c r="C20">
        <v>199</v>
      </c>
      <c r="D20">
        <v>100</v>
      </c>
      <c r="E20">
        <f t="shared" si="0"/>
        <v>25.650000000000006</v>
      </c>
      <c r="F20">
        <f t="shared" si="1"/>
        <v>25.349999999999994</v>
      </c>
      <c r="G20">
        <f t="shared" si="2"/>
        <v>650.22749999999996</v>
      </c>
      <c r="H20">
        <f t="shared" si="3"/>
        <v>93.670738741972286</v>
      </c>
      <c r="I20">
        <f t="shared" si="4"/>
        <v>6.3292612580277137</v>
      </c>
    </row>
    <row r="21" spans="1:10" x14ac:dyDescent="0.25">
      <c r="A21">
        <v>20</v>
      </c>
      <c r="B21">
        <v>0</v>
      </c>
      <c r="C21">
        <v>150</v>
      </c>
      <c r="D21">
        <v>50</v>
      </c>
      <c r="E21">
        <f t="shared" si="0"/>
        <v>-23.349999999999994</v>
      </c>
      <c r="F21">
        <f t="shared" si="1"/>
        <v>-24.650000000000006</v>
      </c>
      <c r="G21">
        <f t="shared" si="2"/>
        <v>575.57749999999999</v>
      </c>
      <c r="H21">
        <f t="shared" si="3"/>
        <v>57.334824576021319</v>
      </c>
      <c r="I21">
        <f t="shared" si="4"/>
        <v>-7.3348245760213189</v>
      </c>
    </row>
    <row r="23" spans="1:10" x14ac:dyDescent="0.25">
      <c r="A23" t="s">
        <v>8</v>
      </c>
      <c r="B23">
        <f>SUM(B2:B21)/COUNT(B2:B21)</f>
        <v>0.5</v>
      </c>
      <c r="C23">
        <f>AVERAGE(C2:C21)</f>
        <v>173.35</v>
      </c>
      <c r="D23">
        <f t="shared" ref="D23" si="5">AVERAGE(D2:D21)</f>
        <v>74.650000000000006</v>
      </c>
    </row>
    <row r="24" spans="1:10" x14ac:dyDescent="0.25">
      <c r="A24" t="s">
        <v>9</v>
      </c>
      <c r="B24">
        <f>STDEV(B2:B21)</f>
        <v>0.51298917604257699</v>
      </c>
      <c r="C24">
        <f t="shared" ref="C24:D24" si="6">STDEV(C2:C21)</f>
        <v>14.328018190355492</v>
      </c>
      <c r="D24">
        <f t="shared" si="6"/>
        <v>14.335362973393716</v>
      </c>
      <c r="F24" t="s">
        <v>13</v>
      </c>
      <c r="G24">
        <f>(1/19)*SUM(G2:G21)/(C24*D24)</f>
        <v>0.74116933283071473</v>
      </c>
      <c r="H24" t="s">
        <v>19</v>
      </c>
      <c r="I24" t="s">
        <v>21</v>
      </c>
      <c r="J24">
        <f>D23-J25*C23</f>
        <v>-53.897565727910205</v>
      </c>
    </row>
    <row r="25" spans="1:10" x14ac:dyDescent="0.25">
      <c r="F25" t="s">
        <v>16</v>
      </c>
      <c r="G25">
        <f>PEARSON(C2:C21,D2:D21)</f>
        <v>0.74116933283071496</v>
      </c>
      <c r="I25" t="s">
        <v>22</v>
      </c>
      <c r="J25">
        <f>G24*D24/C24</f>
        <v>0.74154926869287685</v>
      </c>
    </row>
    <row r="26" spans="1:10" ht="17.25" x14ac:dyDescent="0.25">
      <c r="F26" t="s">
        <v>17</v>
      </c>
      <c r="G26">
        <f>G25*G25</f>
        <v>0.54933197992872718</v>
      </c>
      <c r="I26" t="s">
        <v>23</v>
      </c>
    </row>
    <row r="27" spans="1:10" x14ac:dyDescent="0.25">
      <c r="F27" t="s">
        <v>18</v>
      </c>
      <c r="G27">
        <f>G24*C24*D24</f>
        <v>152.23421052631579</v>
      </c>
      <c r="H27" t="s">
        <v>20</v>
      </c>
    </row>
    <row r="28" spans="1:10" x14ac:dyDescent="0.25">
      <c r="F28" t="s">
        <v>26</v>
      </c>
      <c r="G28">
        <f>PEARSON(D2:D21,H2:H21)</f>
        <v>0.74116933283071496</v>
      </c>
      <c r="H28" t="s">
        <v>27</v>
      </c>
    </row>
  </sheetData>
  <mergeCells count="1">
    <mergeCell ref="P9:Q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zoomScale="160" zoomScaleNormal="16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J26" sqref="J26"/>
    </sheetView>
  </sheetViews>
  <sheetFormatPr defaultRowHeight="15" x14ac:dyDescent="0.25"/>
  <cols>
    <col min="1" max="1" width="7.5703125" bestFit="1" customWidth="1"/>
    <col min="5" max="6" width="6.85546875" bestFit="1" customWidth="1"/>
    <col min="7" max="7" width="15.140625" bestFit="1" customWidth="1"/>
    <col min="10" max="10" width="16.28515625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14</v>
      </c>
      <c r="F1" t="s">
        <v>15</v>
      </c>
      <c r="G1" t="s">
        <v>12</v>
      </c>
      <c r="H1" t="s">
        <v>24</v>
      </c>
      <c r="I1" t="s">
        <v>25</v>
      </c>
    </row>
    <row r="2" spans="1:21" ht="18" x14ac:dyDescent="0.35">
      <c r="A2">
        <v>1</v>
      </c>
      <c r="B2">
        <v>0</v>
      </c>
      <c r="C2">
        <v>175</v>
      </c>
      <c r="D2">
        <v>82</v>
      </c>
      <c r="E2">
        <f>C2-C$23</f>
        <v>1.6500000000000057</v>
      </c>
      <c r="F2">
        <f>D2-D$23</f>
        <v>7.3499999999999943</v>
      </c>
      <c r="G2">
        <f>E2*F2</f>
        <v>12.127500000000033</v>
      </c>
      <c r="H2">
        <f>$J$24+$J$25*C2+$J$26*B2</f>
        <v>70.499999999999986</v>
      </c>
      <c r="I2">
        <f>D2-H2</f>
        <v>11.500000000000014</v>
      </c>
      <c r="P2">
        <v>1</v>
      </c>
      <c r="S2" t="s">
        <v>6</v>
      </c>
      <c r="U2" s="3">
        <v>1</v>
      </c>
    </row>
    <row r="3" spans="1:21" ht="18" x14ac:dyDescent="0.35">
      <c r="A3">
        <v>2</v>
      </c>
      <c r="B3">
        <v>0</v>
      </c>
      <c r="C3">
        <v>172</v>
      </c>
      <c r="D3">
        <v>89</v>
      </c>
      <c r="E3">
        <f t="shared" ref="E3:F21" si="0">C3-C$23</f>
        <v>-1.3499999999999943</v>
      </c>
      <c r="F3">
        <f t="shared" si="0"/>
        <v>14.349999999999994</v>
      </c>
      <c r="G3">
        <f t="shared" ref="G3:G21" si="1">E3*F3</f>
        <v>-19.37249999999991</v>
      </c>
      <c r="H3">
        <f t="shared" ref="H3:H21" si="2">$J$24+$J$25*C3+$J$26*B3</f>
        <v>68.399999999999991</v>
      </c>
      <c r="I3">
        <f t="shared" ref="I3:I21" si="3">D3-H3</f>
        <v>20.600000000000009</v>
      </c>
      <c r="P3" t="s">
        <v>7</v>
      </c>
    </row>
    <row r="4" spans="1:21" ht="18" x14ac:dyDescent="0.35">
      <c r="A4">
        <v>3</v>
      </c>
      <c r="B4">
        <v>1</v>
      </c>
      <c r="C4">
        <v>165</v>
      </c>
      <c r="D4">
        <v>62</v>
      </c>
      <c r="E4">
        <f t="shared" si="0"/>
        <v>-8.3499999999999943</v>
      </c>
      <c r="F4">
        <f t="shared" si="0"/>
        <v>-12.650000000000006</v>
      </c>
      <c r="G4">
        <f t="shared" si="1"/>
        <v>105.62749999999997</v>
      </c>
      <c r="H4">
        <f t="shared" si="2"/>
        <v>64.499999999999986</v>
      </c>
      <c r="I4">
        <f t="shared" si="3"/>
        <v>-2.4999999999999858</v>
      </c>
      <c r="P4" s="1" t="s">
        <v>4</v>
      </c>
      <c r="S4" s="3" t="s">
        <v>5</v>
      </c>
      <c r="U4" s="3" t="s">
        <v>4</v>
      </c>
    </row>
    <row r="5" spans="1:21" x14ac:dyDescent="0.25">
      <c r="A5">
        <v>4</v>
      </c>
      <c r="B5">
        <v>1</v>
      </c>
      <c r="C5">
        <v>170</v>
      </c>
      <c r="D5">
        <v>65</v>
      </c>
      <c r="E5">
        <f t="shared" si="0"/>
        <v>-3.3499999999999943</v>
      </c>
      <c r="F5">
        <f t="shared" si="0"/>
        <v>-9.6500000000000057</v>
      </c>
      <c r="G5">
        <f t="shared" si="1"/>
        <v>32.327499999999965</v>
      </c>
      <c r="H5">
        <f t="shared" si="2"/>
        <v>67.999999999999986</v>
      </c>
      <c r="I5">
        <f t="shared" si="3"/>
        <v>-2.9999999999999858</v>
      </c>
    </row>
    <row r="6" spans="1:21" ht="18.75" x14ac:dyDescent="0.35">
      <c r="A6">
        <v>5</v>
      </c>
      <c r="B6">
        <v>0</v>
      </c>
      <c r="C6">
        <v>198</v>
      </c>
      <c r="D6">
        <v>89</v>
      </c>
      <c r="E6">
        <f t="shared" si="0"/>
        <v>24.650000000000006</v>
      </c>
      <c r="F6">
        <f t="shared" si="0"/>
        <v>14.349999999999994</v>
      </c>
      <c r="G6">
        <f t="shared" si="1"/>
        <v>353.72749999999996</v>
      </c>
      <c r="H6">
        <f t="shared" si="2"/>
        <v>86.6</v>
      </c>
      <c r="I6">
        <f t="shared" si="3"/>
        <v>2.4000000000000057</v>
      </c>
      <c r="P6" t="s">
        <v>10</v>
      </c>
    </row>
    <row r="7" spans="1:21" x14ac:dyDescent="0.25">
      <c r="A7">
        <v>6</v>
      </c>
      <c r="B7">
        <v>0</v>
      </c>
      <c r="C7">
        <v>189</v>
      </c>
      <c r="D7">
        <v>65</v>
      </c>
      <c r="E7">
        <f t="shared" si="0"/>
        <v>15.650000000000006</v>
      </c>
      <c r="F7">
        <f t="shared" si="0"/>
        <v>-9.6500000000000057</v>
      </c>
      <c r="G7">
        <f t="shared" si="1"/>
        <v>-151.02250000000015</v>
      </c>
      <c r="H7">
        <f t="shared" si="2"/>
        <v>80.299999999999983</v>
      </c>
      <c r="I7">
        <f t="shared" si="3"/>
        <v>-15.299999999999983</v>
      </c>
      <c r="P7">
        <v>1</v>
      </c>
    </row>
    <row r="8" spans="1:21" ht="18.75" x14ac:dyDescent="0.35">
      <c r="A8">
        <v>7</v>
      </c>
      <c r="B8">
        <v>0</v>
      </c>
      <c r="C8">
        <v>165</v>
      </c>
      <c r="D8">
        <v>60</v>
      </c>
      <c r="E8">
        <f t="shared" si="0"/>
        <v>-8.3499999999999943</v>
      </c>
      <c r="F8">
        <f t="shared" si="0"/>
        <v>-14.650000000000006</v>
      </c>
      <c r="G8">
        <f t="shared" si="1"/>
        <v>122.32749999999996</v>
      </c>
      <c r="H8">
        <f t="shared" si="2"/>
        <v>63.499999999999986</v>
      </c>
      <c r="I8">
        <f t="shared" si="3"/>
        <v>-3.4999999999999858</v>
      </c>
      <c r="P8" t="s">
        <v>11</v>
      </c>
    </row>
    <row r="9" spans="1:21" x14ac:dyDescent="0.25">
      <c r="A9">
        <v>8</v>
      </c>
      <c r="B9">
        <v>1</v>
      </c>
      <c r="C9">
        <v>170</v>
      </c>
      <c r="D9">
        <v>85</v>
      </c>
      <c r="E9">
        <f t="shared" si="0"/>
        <v>-3.3499999999999943</v>
      </c>
      <c r="F9">
        <f t="shared" si="0"/>
        <v>10.349999999999994</v>
      </c>
      <c r="G9">
        <f t="shared" si="1"/>
        <v>-34.672499999999921</v>
      </c>
      <c r="H9">
        <f t="shared" si="2"/>
        <v>67.999999999999986</v>
      </c>
      <c r="I9">
        <f t="shared" si="3"/>
        <v>17.000000000000014</v>
      </c>
      <c r="P9" s="4" t="s">
        <v>4</v>
      </c>
      <c r="Q9" s="4"/>
    </row>
    <row r="10" spans="1:21" x14ac:dyDescent="0.25">
      <c r="A10">
        <v>9</v>
      </c>
      <c r="B10">
        <v>1</v>
      </c>
      <c r="C10">
        <v>178</v>
      </c>
      <c r="D10">
        <v>74</v>
      </c>
      <c r="E10">
        <f t="shared" si="0"/>
        <v>4.6500000000000057</v>
      </c>
      <c r="F10">
        <f t="shared" si="0"/>
        <v>-0.65000000000000568</v>
      </c>
      <c r="G10">
        <f t="shared" si="1"/>
        <v>-3.0225000000000302</v>
      </c>
      <c r="H10">
        <f t="shared" si="2"/>
        <v>73.599999999999994</v>
      </c>
      <c r="I10">
        <f t="shared" si="3"/>
        <v>0.40000000000000568</v>
      </c>
    </row>
    <row r="11" spans="1:21" x14ac:dyDescent="0.25">
      <c r="A11">
        <v>10</v>
      </c>
      <c r="B11">
        <v>0</v>
      </c>
      <c r="C11">
        <v>152</v>
      </c>
      <c r="D11">
        <v>68</v>
      </c>
      <c r="E11">
        <f t="shared" si="0"/>
        <v>-21.349999999999994</v>
      </c>
      <c r="F11">
        <f t="shared" si="0"/>
        <v>-6.6500000000000057</v>
      </c>
      <c r="G11">
        <f t="shared" si="1"/>
        <v>141.97750000000008</v>
      </c>
      <c r="H11">
        <f t="shared" si="2"/>
        <v>54.399999999999991</v>
      </c>
      <c r="I11">
        <f t="shared" si="3"/>
        <v>13.600000000000009</v>
      </c>
    </row>
    <row r="12" spans="1:21" x14ac:dyDescent="0.25">
      <c r="A12">
        <v>11</v>
      </c>
      <c r="B12">
        <v>1</v>
      </c>
      <c r="C12">
        <v>145</v>
      </c>
      <c r="D12">
        <v>52</v>
      </c>
      <c r="E12">
        <f t="shared" si="0"/>
        <v>-28.349999999999994</v>
      </c>
      <c r="F12">
        <f t="shared" si="0"/>
        <v>-22.650000000000006</v>
      </c>
      <c r="G12">
        <f t="shared" si="1"/>
        <v>642.12750000000005</v>
      </c>
      <c r="H12">
        <f t="shared" si="2"/>
        <v>50.5</v>
      </c>
      <c r="I12">
        <f t="shared" si="3"/>
        <v>1.5</v>
      </c>
    </row>
    <row r="13" spans="1:21" x14ac:dyDescent="0.25">
      <c r="A13">
        <v>12</v>
      </c>
      <c r="B13">
        <v>1</v>
      </c>
      <c r="C13">
        <v>178</v>
      </c>
      <c r="D13">
        <v>95</v>
      </c>
      <c r="E13">
        <f t="shared" si="0"/>
        <v>4.6500000000000057</v>
      </c>
      <c r="F13">
        <f t="shared" si="0"/>
        <v>20.349999999999994</v>
      </c>
      <c r="G13">
        <f t="shared" si="1"/>
        <v>94.627500000000083</v>
      </c>
      <c r="H13">
        <f t="shared" si="2"/>
        <v>73.599999999999994</v>
      </c>
      <c r="I13">
        <f t="shared" si="3"/>
        <v>21.400000000000006</v>
      </c>
    </row>
    <row r="14" spans="1:21" x14ac:dyDescent="0.25">
      <c r="A14">
        <v>13</v>
      </c>
      <c r="B14">
        <v>1</v>
      </c>
      <c r="C14">
        <v>170</v>
      </c>
      <c r="D14">
        <v>77</v>
      </c>
      <c r="E14">
        <f t="shared" si="0"/>
        <v>-3.3499999999999943</v>
      </c>
      <c r="F14">
        <f t="shared" si="0"/>
        <v>2.3499999999999943</v>
      </c>
      <c r="G14">
        <f t="shared" si="1"/>
        <v>-7.8724999999999676</v>
      </c>
      <c r="H14">
        <f t="shared" si="2"/>
        <v>67.999999999999986</v>
      </c>
      <c r="I14">
        <f t="shared" si="3"/>
        <v>9.0000000000000142</v>
      </c>
    </row>
    <row r="15" spans="1:21" x14ac:dyDescent="0.25">
      <c r="A15">
        <v>14</v>
      </c>
      <c r="B15">
        <v>1</v>
      </c>
      <c r="C15">
        <v>178</v>
      </c>
      <c r="D15">
        <v>78</v>
      </c>
      <c r="E15">
        <f t="shared" si="0"/>
        <v>4.6500000000000057</v>
      </c>
      <c r="F15">
        <f t="shared" si="0"/>
        <v>3.3499999999999943</v>
      </c>
      <c r="G15">
        <f t="shared" si="1"/>
        <v>15.577499999999993</v>
      </c>
      <c r="H15">
        <f t="shared" si="2"/>
        <v>73.599999999999994</v>
      </c>
      <c r="I15">
        <f t="shared" si="3"/>
        <v>4.4000000000000057</v>
      </c>
    </row>
    <row r="16" spans="1:21" x14ac:dyDescent="0.25">
      <c r="A16">
        <v>15</v>
      </c>
      <c r="B16">
        <v>0</v>
      </c>
      <c r="C16">
        <v>183</v>
      </c>
      <c r="D16">
        <v>79</v>
      </c>
      <c r="E16">
        <f t="shared" si="0"/>
        <v>9.6500000000000057</v>
      </c>
      <c r="F16">
        <f t="shared" si="0"/>
        <v>4.3499999999999943</v>
      </c>
      <c r="G16">
        <f t="shared" si="1"/>
        <v>41.977499999999971</v>
      </c>
      <c r="H16">
        <f t="shared" si="2"/>
        <v>76.099999999999994</v>
      </c>
      <c r="I16">
        <f t="shared" si="3"/>
        <v>2.9000000000000057</v>
      </c>
    </row>
    <row r="17" spans="1:10" x14ac:dyDescent="0.25">
      <c r="A17">
        <v>16</v>
      </c>
      <c r="B17">
        <v>0</v>
      </c>
      <c r="C17">
        <v>185</v>
      </c>
      <c r="D17">
        <v>90</v>
      </c>
      <c r="E17">
        <f t="shared" si="0"/>
        <v>11.650000000000006</v>
      </c>
      <c r="F17">
        <f t="shared" si="0"/>
        <v>15.349999999999994</v>
      </c>
      <c r="G17">
        <f t="shared" si="1"/>
        <v>178.82750000000001</v>
      </c>
      <c r="H17">
        <f t="shared" si="2"/>
        <v>77.5</v>
      </c>
      <c r="I17">
        <f t="shared" si="3"/>
        <v>12.5</v>
      </c>
    </row>
    <row r="18" spans="1:10" x14ac:dyDescent="0.25">
      <c r="A18">
        <v>17</v>
      </c>
      <c r="B18">
        <v>1</v>
      </c>
      <c r="C18">
        <v>165</v>
      </c>
      <c r="D18">
        <v>58</v>
      </c>
      <c r="E18">
        <f t="shared" si="0"/>
        <v>-8.3499999999999943</v>
      </c>
      <c r="F18">
        <f t="shared" si="0"/>
        <v>-16.650000000000006</v>
      </c>
      <c r="G18">
        <f t="shared" si="1"/>
        <v>139.02749999999995</v>
      </c>
      <c r="H18">
        <f t="shared" si="2"/>
        <v>64.499999999999986</v>
      </c>
      <c r="I18">
        <f t="shared" si="3"/>
        <v>-6.4999999999999858</v>
      </c>
    </row>
    <row r="19" spans="1:10" x14ac:dyDescent="0.25">
      <c r="A19">
        <v>18</v>
      </c>
      <c r="B19">
        <v>1</v>
      </c>
      <c r="C19">
        <v>180</v>
      </c>
      <c r="D19">
        <v>75</v>
      </c>
      <c r="E19">
        <f t="shared" si="0"/>
        <v>6.6500000000000057</v>
      </c>
      <c r="F19">
        <f t="shared" si="0"/>
        <v>0.34999999999999432</v>
      </c>
      <c r="G19">
        <f t="shared" si="1"/>
        <v>2.3274999999999642</v>
      </c>
      <c r="H19">
        <f t="shared" si="2"/>
        <v>74.999999999999986</v>
      </c>
      <c r="I19">
        <f t="shared" si="3"/>
        <v>0</v>
      </c>
    </row>
    <row r="20" spans="1:10" x14ac:dyDescent="0.25">
      <c r="A20">
        <v>19</v>
      </c>
      <c r="B20">
        <v>0</v>
      </c>
      <c r="C20">
        <v>199</v>
      </c>
      <c r="D20">
        <v>100</v>
      </c>
      <c r="E20">
        <f t="shared" si="0"/>
        <v>25.650000000000006</v>
      </c>
      <c r="F20">
        <f t="shared" si="0"/>
        <v>25.349999999999994</v>
      </c>
      <c r="G20">
        <f t="shared" si="1"/>
        <v>650.22749999999996</v>
      </c>
      <c r="H20">
        <f t="shared" si="2"/>
        <v>87.299999999999983</v>
      </c>
      <c r="I20">
        <f t="shared" si="3"/>
        <v>12.700000000000017</v>
      </c>
    </row>
    <row r="21" spans="1:10" x14ac:dyDescent="0.25">
      <c r="A21">
        <v>20</v>
      </c>
      <c r="B21">
        <v>0</v>
      </c>
      <c r="C21">
        <v>150</v>
      </c>
      <c r="D21">
        <v>50</v>
      </c>
      <c r="E21">
        <f t="shared" si="0"/>
        <v>-23.349999999999994</v>
      </c>
      <c r="F21">
        <f t="shared" si="0"/>
        <v>-24.650000000000006</v>
      </c>
      <c r="G21">
        <f t="shared" si="1"/>
        <v>575.57749999999999</v>
      </c>
      <c r="H21">
        <f t="shared" si="2"/>
        <v>53</v>
      </c>
      <c r="I21">
        <f t="shared" si="3"/>
        <v>-3</v>
      </c>
    </row>
    <row r="23" spans="1:10" x14ac:dyDescent="0.25">
      <c r="A23" t="s">
        <v>8</v>
      </c>
      <c r="B23">
        <f>SUM(B2:B21)/COUNT(B2:B21)</f>
        <v>0.5</v>
      </c>
      <c r="C23">
        <f>AVERAGE(C2:C21)</f>
        <v>173.35</v>
      </c>
      <c r="D23">
        <f t="shared" ref="D23" si="4">AVERAGE(D2:D21)</f>
        <v>74.650000000000006</v>
      </c>
    </row>
    <row r="24" spans="1:10" x14ac:dyDescent="0.25">
      <c r="A24" t="s">
        <v>9</v>
      </c>
      <c r="B24">
        <f>STDEV(B2:B21)</f>
        <v>0.51298917604257699</v>
      </c>
      <c r="C24">
        <f t="shared" ref="C24:D24" si="5">STDEV(C2:C21)</f>
        <v>14.328018190355492</v>
      </c>
      <c r="D24">
        <f t="shared" si="5"/>
        <v>14.335362973393716</v>
      </c>
      <c r="F24" t="s">
        <v>13</v>
      </c>
      <c r="G24">
        <f>(1/19)*SUM(G2:G21)/(C24*D24)</f>
        <v>0.74116933283071473</v>
      </c>
      <c r="H24" t="s">
        <v>19</v>
      </c>
      <c r="I24" t="s">
        <v>21</v>
      </c>
      <c r="J24">
        <v>-52</v>
      </c>
    </row>
    <row r="25" spans="1:10" x14ac:dyDescent="0.25">
      <c r="F25" t="s">
        <v>16</v>
      </c>
      <c r="G25">
        <f>PEARSON(C2:C21,D2:D21)</f>
        <v>0.74116933283071496</v>
      </c>
      <c r="I25" t="s">
        <v>28</v>
      </c>
      <c r="J25">
        <v>0.7</v>
      </c>
    </row>
    <row r="26" spans="1:10" ht="17.25" x14ac:dyDescent="0.25">
      <c r="F26" t="s">
        <v>17</v>
      </c>
      <c r="G26">
        <f>G25*G25</f>
        <v>0.54933197992872718</v>
      </c>
      <c r="I26" t="s">
        <v>29</v>
      </c>
      <c r="J26">
        <v>1</v>
      </c>
    </row>
    <row r="27" spans="1:10" x14ac:dyDescent="0.25">
      <c r="F27" t="s">
        <v>18</v>
      </c>
      <c r="G27">
        <f>G24*C24*D24</f>
        <v>152.23421052631579</v>
      </c>
      <c r="H27" t="s">
        <v>20</v>
      </c>
      <c r="I27" t="s">
        <v>30</v>
      </c>
      <c r="J27">
        <f>SUMSQ(H2:H21)</f>
        <v>99434.449999999968</v>
      </c>
    </row>
    <row r="28" spans="1:10" ht="17.25" x14ac:dyDescent="0.25">
      <c r="F28" t="s">
        <v>26</v>
      </c>
      <c r="G28">
        <f>PEARSON(D2:D21,H2:H21)</f>
        <v>0.74026823968801336</v>
      </c>
      <c r="H28" t="s">
        <v>27</v>
      </c>
      <c r="I28" t="s">
        <v>31</v>
      </c>
      <c r="J28">
        <f>G28*G28</f>
        <v>0.54799706669078996</v>
      </c>
    </row>
  </sheetData>
  <mergeCells count="1">
    <mergeCell ref="P9:Q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Regr</vt:lpstr>
      <vt:lpstr>Regr (2)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2018-03-13T13:25:48Z</dcterms:created>
  <dcterms:modified xsi:type="dcterms:W3CDTF">2018-03-20T14:25:08Z</dcterms:modified>
</cp:coreProperties>
</file>