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as\Dropbox\TUrovo\Aktuální\FA\"/>
    </mc:Choice>
  </mc:AlternateContent>
  <bookViews>
    <workbookView xWindow="0" yWindow="0" windowWidth="20496" windowHeight="77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  <c r="G26" i="1" l="1"/>
  <c r="B27" i="1"/>
  <c r="D27" i="1" l="1"/>
  <c r="C27" i="1"/>
  <c r="D25" i="1"/>
  <c r="C25" i="1"/>
  <c r="B25" i="1"/>
  <c r="E3" i="1" l="1"/>
  <c r="E4" i="1"/>
  <c r="E12" i="1"/>
  <c r="E21" i="1"/>
  <c r="E5" i="1"/>
  <c r="E13" i="1"/>
  <c r="E22" i="1"/>
  <c r="E17" i="1"/>
  <c r="E19" i="1"/>
  <c r="E6" i="1"/>
  <c r="E14" i="1"/>
  <c r="E23" i="1"/>
  <c r="E7" i="1"/>
  <c r="E15" i="1"/>
  <c r="E2" i="1"/>
  <c r="E10" i="1"/>
  <c r="E11" i="1"/>
  <c r="E20" i="1"/>
  <c r="E8" i="1"/>
  <c r="E16" i="1"/>
  <c r="E9" i="1"/>
  <c r="E18" i="1"/>
  <c r="F23" i="1"/>
  <c r="F15" i="1"/>
  <c r="F7" i="1"/>
  <c r="F22" i="1"/>
  <c r="F14" i="1"/>
  <c r="F6" i="1"/>
  <c r="F17" i="1"/>
  <c r="F21" i="1"/>
  <c r="F13" i="1"/>
  <c r="F5" i="1"/>
  <c r="F20" i="1"/>
  <c r="F12" i="1"/>
  <c r="F4" i="1"/>
  <c r="F9" i="1"/>
  <c r="F16" i="1"/>
  <c r="F8" i="1"/>
  <c r="F19" i="1"/>
  <c r="F11" i="1"/>
  <c r="F3" i="1"/>
  <c r="F18" i="1"/>
  <c r="F10" i="1"/>
  <c r="F2" i="1"/>
  <c r="G9" i="1" l="1"/>
  <c r="G10" i="1"/>
  <c r="G11" i="1"/>
  <c r="G19" i="1"/>
  <c r="G22" i="1"/>
  <c r="G18" i="1"/>
  <c r="D26" i="1"/>
  <c r="C26" i="1"/>
  <c r="G2" i="1"/>
  <c r="G3" i="1"/>
  <c r="G17" i="1"/>
  <c r="G15" i="1"/>
  <c r="G13" i="1"/>
  <c r="G21" i="1"/>
  <c r="G7" i="1"/>
  <c r="G5" i="1"/>
  <c r="G23" i="1"/>
  <c r="G8" i="1"/>
  <c r="G14" i="1"/>
  <c r="G12" i="1"/>
  <c r="G16" i="1"/>
  <c r="G20" i="1"/>
  <c r="G6" i="1"/>
  <c r="G4" i="1"/>
  <c r="G25" i="1" l="1"/>
</calcChain>
</file>

<file path=xl/sharedStrings.xml><?xml version="1.0" encoding="utf-8"?>
<sst xmlns="http://schemas.openxmlformats.org/spreadsheetml/2006/main" count="46" uniqueCount="46">
  <si>
    <r>
      <t>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 (y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m</t>
    </r>
    <r>
      <rPr>
        <vertAlign val="subscript"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)</t>
    </r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</si>
  <si>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bscript"/>
        <sz val="11"/>
        <color theme="1"/>
        <rFont val="Calibri"/>
        <family val="2"/>
        <charset val="238"/>
        <scheme val="minor"/>
      </rPr>
      <t>Y</t>
    </r>
  </si>
  <si>
    <t>(N - 1)</t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</si>
  <si>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XY </t>
    </r>
    <r>
      <rPr>
        <sz val="11"/>
        <color theme="1"/>
        <rFont val="Calibri"/>
        <family val="2"/>
        <charset val="238"/>
        <scheme val="minor"/>
      </rPr>
      <t xml:space="preserve">= </t>
    </r>
  </si>
  <si>
    <t>-------- SUMA (i = 1 … N) {------------------------}</t>
  </si>
  <si>
    <t>i</t>
  </si>
  <si>
    <t>Pohlaví (P)</t>
  </si>
  <si>
    <t>Výška (V)</t>
  </si>
  <si>
    <t>Hmotnost (H)</t>
  </si>
  <si>
    <t>=</t>
  </si>
  <si>
    <r>
      <t>1/(N - 1) SUMA(i = 1 … N) [ z</t>
    </r>
    <r>
      <rPr>
        <vertAlign val="subscript"/>
        <sz val="11"/>
        <color theme="1"/>
        <rFont val="Calibri"/>
        <family val="2"/>
        <charset val="238"/>
        <scheme val="minor"/>
      </rPr>
      <t>Xi</t>
    </r>
    <r>
      <rPr>
        <sz val="11"/>
        <color theme="1"/>
        <rFont val="Calibri"/>
        <family val="2"/>
        <charset val="238"/>
        <scheme val="minor"/>
      </rPr>
      <t xml:space="preserve"> z</t>
    </r>
    <r>
      <rPr>
        <vertAlign val="subscript"/>
        <sz val="11"/>
        <color theme="1"/>
        <rFont val="Calibri"/>
        <family val="2"/>
        <charset val="238"/>
        <scheme val="minor"/>
      </rPr>
      <t>Yi</t>
    </r>
    <r>
      <rPr>
        <sz val="11"/>
        <color theme="1"/>
        <rFont val="Calibri"/>
        <family val="2"/>
        <charset val="238"/>
        <scheme val="minor"/>
      </rPr>
      <t xml:space="preserve"> ]</t>
    </r>
  </si>
  <si>
    <t>cXY = sX rXY sY</t>
  </si>
  <si>
    <t>z toho</t>
  </si>
  <si>
    <t>rXY = cXY/(sX sY)</t>
  </si>
  <si>
    <t>mX = (1/N) Suma(1…N) xi</t>
  </si>
  <si>
    <t>korelace</t>
  </si>
  <si>
    <t>úprava vzorce korelace</t>
  </si>
  <si>
    <t>kovariance</t>
  </si>
  <si>
    <t>průměr</t>
  </si>
  <si>
    <t>rozptyl (variance)</t>
  </si>
  <si>
    <t>směrodatná odchylka</t>
  </si>
  <si>
    <r>
      <t>s = odmocnina(s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</si>
  <si>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m</t>
  </si>
  <si>
    <t>sd - vzorec</t>
  </si>
  <si>
    <t>sd - funkcí</t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</si>
  <si>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[1/(N-1)] Suma(1…N) 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</si>
  <si>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Vi - mV</t>
  </si>
  <si>
    <t>Hi - mH</t>
  </si>
  <si>
    <t>(Vi-mV)(Hi-mH)</t>
  </si>
  <si>
    <t>vzorcem</t>
  </si>
  <si>
    <t>funkcí</t>
  </si>
  <si>
    <t>Regresní rovnice:</t>
  </si>
  <si>
    <t>Y se stříškou: Hodnota proměnné Y předpovězená pomocí hodnoty X a regresních koeficientů a a b</t>
  </si>
  <si>
    <t>Jednoduchá regrese dvou proměnných</t>
  </si>
  <si>
    <t>Cíl: předpovědět hodnoty závislé proměnné (zde Y) pomocí hodnot nezávislé proměnné (zde X)</t>
  </si>
  <si>
    <t>zVi * zHi</t>
  </si>
  <si>
    <t>a: Tzv. regresní konstanta, anglicky intercept, v podstatě hodnota proměnné Y pro X = 0</t>
  </si>
  <si>
    <t>b: Tzv. regresní koeficient, který vyjadřuje, o kolik vzroste hodnota závislé proměnné (zde Y), pokud hodnota nezávislé proměnné (zde X) vzroste o 1</t>
  </si>
  <si>
    <t>V případě, že máme v regresi pouze dvě proměnné, lze koeficienty najít analyticky na základě následujících vzorců:</t>
  </si>
  <si>
    <t>tzn. korelace obou proměnných krát směrodatná odchylka závislé proměnné lomeno SD nezávislé proměnné</t>
  </si>
  <si>
    <t>tzn. průměr závislé proměnné mínus hodnota b (vypočtená pomocí předchozího vzorce) krát průměr nzávislé proměnné</t>
  </si>
  <si>
    <t>b</t>
  </si>
  <si>
    <t>a</t>
  </si>
  <si>
    <t>H.stř.i</t>
  </si>
  <si>
    <t>ei</t>
  </si>
  <si>
    <r>
      <t>R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  <r>
      <rPr>
        <sz val="11"/>
        <color rgb="FFFF0000"/>
        <rFont val="Calibri"/>
        <family val="2"/>
        <charset val="238"/>
        <scheme val="minor"/>
      </rPr>
      <t>: tzv. mnohonásobná korelace se rovná korelaci hodnot Y a hodnot Y předpovězených pomocí regresní rovnice (Y se stříškou)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</si>
</sst>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19050</xdr:colOff>
      <xdr:row>19</xdr:row>
      <xdr:rowOff>33337</xdr:rowOff>
    </xdr:from>
    <xdr:ext cx="965970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9839325" y="3119437"/>
              <a:ext cx="965970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𝑏𝑋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𝑒</m:t>
                    </m:r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9839325" y="3119437"/>
              <a:ext cx="965970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𝑌 ̂=𝑎+𝑏𝑋+𝑒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16</xdr:col>
      <xdr:colOff>34290</xdr:colOff>
      <xdr:row>26</xdr:row>
      <xdr:rowOff>179070</xdr:rowOff>
    </xdr:from>
    <xdr:ext cx="648704" cy="31752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/>
            <xdr:cNvSpPr txBox="1"/>
          </xdr:nvSpPr>
          <xdr:spPr>
            <a:xfrm>
              <a:off x="9902190" y="5048250"/>
              <a:ext cx="648704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𝑋𝑌</m:t>
                        </m:r>
                      </m:sub>
                    </m:sSub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9902190" y="5048250"/>
              <a:ext cx="648704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𝑏=𝑟_𝑋𝑌  𝑠_𝑌/𝑠_𝑋 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16</xdr:col>
      <xdr:colOff>26670</xdr:colOff>
      <xdr:row>29</xdr:row>
      <xdr:rowOff>179070</xdr:rowOff>
    </xdr:from>
    <xdr:ext cx="95429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ovéPole 3"/>
            <xdr:cNvSpPr txBox="1"/>
          </xdr:nvSpPr>
          <xdr:spPr>
            <a:xfrm>
              <a:off x="9894570" y="5596890"/>
              <a:ext cx="9542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sub>
                    </m:sSub>
                    <m:r>
                      <a:rPr lang="cs-CZ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𝑏</m:t>
                    </m:r>
                    <m:sSub>
                      <m:sSub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4" name="TextovéPole 3"/>
            <xdr:cNvSpPr txBox="1"/>
          </xdr:nvSpPr>
          <xdr:spPr>
            <a:xfrm>
              <a:off x="9894570" y="5596890"/>
              <a:ext cx="9542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𝑎=𝑚_𝑌−𝑏𝑚_𝑋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O11" sqref="O11"/>
    </sheetView>
  </sheetViews>
  <sheetFormatPr defaultRowHeight="14.4" x14ac:dyDescent="0.3"/>
  <cols>
    <col min="12" max="12" width="9.109375" customWidth="1"/>
    <col min="13" max="13" width="5.109375" customWidth="1"/>
    <col min="15" max="15" width="14.109375" customWidth="1"/>
  </cols>
  <sheetData>
    <row r="1" spans="1:18" x14ac:dyDescent="0.3">
      <c r="A1" t="s">
        <v>5</v>
      </c>
      <c r="B1" t="s">
        <v>6</v>
      </c>
      <c r="C1" t="s">
        <v>7</v>
      </c>
      <c r="D1" t="s">
        <v>8</v>
      </c>
      <c r="E1" t="s">
        <v>26</v>
      </c>
      <c r="F1" t="s">
        <v>27</v>
      </c>
      <c r="G1" t="s">
        <v>28</v>
      </c>
      <c r="H1" s="5" t="s">
        <v>35</v>
      </c>
      <c r="I1" s="5" t="s">
        <v>43</v>
      </c>
      <c r="J1" s="5" t="s">
        <v>44</v>
      </c>
    </row>
    <row r="2" spans="1:18" x14ac:dyDescent="0.3">
      <c r="A2">
        <v>1</v>
      </c>
      <c r="B2">
        <v>0</v>
      </c>
      <c r="C2">
        <v>172</v>
      </c>
      <c r="D2">
        <v>86</v>
      </c>
      <c r="E2">
        <f>C2-C$25</f>
        <v>-2.5</v>
      </c>
      <c r="F2">
        <f>D2-D$25</f>
        <v>11.045454545454547</v>
      </c>
      <c r="G2">
        <f>E2*F2</f>
        <v>-27.613636363636367</v>
      </c>
      <c r="H2" s="5">
        <f>G2/($C$26*$D$26)</f>
        <v>-0.15283495207240702</v>
      </c>
    </row>
    <row r="3" spans="1:18" x14ac:dyDescent="0.3">
      <c r="A3">
        <v>2</v>
      </c>
      <c r="B3">
        <v>1</v>
      </c>
      <c r="C3">
        <v>169</v>
      </c>
      <c r="D3">
        <v>58</v>
      </c>
      <c r="E3">
        <f t="shared" ref="E3:F23" si="0">C3-C$25</f>
        <v>-5.5</v>
      </c>
      <c r="F3">
        <f t="shared" si="0"/>
        <v>-16.954545454545453</v>
      </c>
      <c r="G3">
        <f t="shared" ref="G3:G23" si="1">E3*F3</f>
        <v>93.25</v>
      </c>
      <c r="H3" s="5">
        <f t="shared" ref="H3:H23" si="2">G3/($C$26*$D$26)</f>
        <v>0.51611671469389786</v>
      </c>
    </row>
    <row r="4" spans="1:18" x14ac:dyDescent="0.3">
      <c r="A4">
        <v>3</v>
      </c>
      <c r="B4">
        <v>0</v>
      </c>
      <c r="C4">
        <v>183</v>
      </c>
      <c r="D4">
        <v>80</v>
      </c>
      <c r="E4">
        <f t="shared" si="0"/>
        <v>8.5</v>
      </c>
      <c r="F4">
        <f t="shared" si="0"/>
        <v>5.0454545454545467</v>
      </c>
      <c r="G4">
        <f t="shared" si="1"/>
        <v>42.886363636363647</v>
      </c>
      <c r="H4" s="5">
        <f t="shared" si="2"/>
        <v>0.2373658885272692</v>
      </c>
      <c r="M4" s="4" t="s">
        <v>15</v>
      </c>
      <c r="R4" s="4" t="s">
        <v>18</v>
      </c>
    </row>
    <row r="5" spans="1:18" ht="15.6" x14ac:dyDescent="0.35">
      <c r="A5">
        <v>4</v>
      </c>
      <c r="B5">
        <v>1</v>
      </c>
      <c r="C5">
        <v>170</v>
      </c>
      <c r="D5">
        <v>69</v>
      </c>
      <c r="E5">
        <f t="shared" si="0"/>
        <v>-4.5</v>
      </c>
      <c r="F5">
        <f t="shared" si="0"/>
        <v>-5.9545454545454533</v>
      </c>
      <c r="G5">
        <f t="shared" si="1"/>
        <v>26.79545454545454</v>
      </c>
      <c r="H5" s="5">
        <f t="shared" si="2"/>
        <v>0.14830650904803935</v>
      </c>
      <c r="N5" s="3">
        <v>1</v>
      </c>
      <c r="P5" t="s">
        <v>0</v>
      </c>
      <c r="R5" t="s">
        <v>14</v>
      </c>
    </row>
    <row r="6" spans="1:18" ht="15.6" x14ac:dyDescent="0.35">
      <c r="A6">
        <v>5</v>
      </c>
      <c r="B6">
        <v>0</v>
      </c>
      <c r="C6">
        <v>180</v>
      </c>
      <c r="D6">
        <v>85</v>
      </c>
      <c r="E6">
        <f t="shared" si="0"/>
        <v>5.5</v>
      </c>
      <c r="F6">
        <f t="shared" si="0"/>
        <v>10.045454545454547</v>
      </c>
      <c r="G6">
        <f t="shared" si="1"/>
        <v>55.250000000000007</v>
      </c>
      <c r="H6" s="5">
        <f t="shared" si="2"/>
        <v>0.30579569422882424</v>
      </c>
      <c r="M6" t="s">
        <v>3</v>
      </c>
      <c r="N6" s="2" t="s">
        <v>4</v>
      </c>
    </row>
    <row r="7" spans="1:18" ht="15.6" x14ac:dyDescent="0.35">
      <c r="A7">
        <v>6</v>
      </c>
      <c r="B7">
        <v>1</v>
      </c>
      <c r="C7">
        <v>173</v>
      </c>
      <c r="D7">
        <v>76</v>
      </c>
      <c r="E7">
        <f t="shared" si="0"/>
        <v>-1.5</v>
      </c>
      <c r="F7">
        <f t="shared" si="0"/>
        <v>1.0454545454545467</v>
      </c>
      <c r="G7">
        <f t="shared" si="1"/>
        <v>-1.5681818181818201</v>
      </c>
      <c r="H7" s="5">
        <f t="shared" si="2"/>
        <v>-8.6795157967046056E-3</v>
      </c>
      <c r="N7" s="3" t="s">
        <v>2</v>
      </c>
      <c r="P7" s="1" t="s">
        <v>1</v>
      </c>
      <c r="R7" s="4" t="s">
        <v>19</v>
      </c>
    </row>
    <row r="8" spans="1:18" ht="16.8" x14ac:dyDescent="0.35">
      <c r="A8">
        <v>7</v>
      </c>
      <c r="B8">
        <v>0</v>
      </c>
      <c r="C8">
        <v>190</v>
      </c>
      <c r="D8">
        <v>89</v>
      </c>
      <c r="E8">
        <f t="shared" si="0"/>
        <v>15.5</v>
      </c>
      <c r="F8">
        <f t="shared" si="0"/>
        <v>14.045454545454547</v>
      </c>
      <c r="G8">
        <f t="shared" si="1"/>
        <v>217.70454545454547</v>
      </c>
      <c r="H8" s="5">
        <f t="shared" si="2"/>
        <v>1.2049432147338162</v>
      </c>
      <c r="M8" s="4" t="s">
        <v>16</v>
      </c>
      <c r="R8" t="s">
        <v>25</v>
      </c>
    </row>
    <row r="9" spans="1:18" ht="15.6" x14ac:dyDescent="0.35">
      <c r="A9">
        <v>8</v>
      </c>
      <c r="B9">
        <v>1</v>
      </c>
      <c r="C9">
        <v>174</v>
      </c>
      <c r="D9">
        <v>62</v>
      </c>
      <c r="E9">
        <f t="shared" si="0"/>
        <v>-0.5</v>
      </c>
      <c r="F9">
        <f t="shared" si="0"/>
        <v>-12.954545454545453</v>
      </c>
      <c r="G9">
        <f t="shared" si="1"/>
        <v>6.4772727272727266</v>
      </c>
      <c r="H9" s="5">
        <f t="shared" si="2"/>
        <v>3.5850173942910277E-2</v>
      </c>
      <c r="M9" s="2" t="s">
        <v>9</v>
      </c>
      <c r="N9" t="s">
        <v>10</v>
      </c>
    </row>
    <row r="10" spans="1:18" x14ac:dyDescent="0.3">
      <c r="A10">
        <v>9</v>
      </c>
      <c r="B10">
        <v>1</v>
      </c>
      <c r="C10">
        <v>160</v>
      </c>
      <c r="D10">
        <v>55</v>
      </c>
      <c r="E10">
        <f t="shared" si="0"/>
        <v>-14.5</v>
      </c>
      <c r="F10">
        <f t="shared" si="0"/>
        <v>-19.954545454545453</v>
      </c>
      <c r="G10">
        <f t="shared" si="1"/>
        <v>289.34090909090907</v>
      </c>
      <c r="H10" s="5">
        <f t="shared" si="2"/>
        <v>1.6014335595340026</v>
      </c>
      <c r="R10" s="4" t="s">
        <v>20</v>
      </c>
    </row>
    <row r="11" spans="1:18" ht="16.2" x14ac:dyDescent="0.3">
      <c r="A11">
        <v>10</v>
      </c>
      <c r="B11">
        <v>0</v>
      </c>
      <c r="C11">
        <v>182</v>
      </c>
      <c r="D11">
        <v>75</v>
      </c>
      <c r="E11">
        <f t="shared" si="0"/>
        <v>7.5</v>
      </c>
      <c r="F11">
        <f t="shared" si="0"/>
        <v>4.5454545454546746E-2</v>
      </c>
      <c r="G11">
        <f t="shared" si="1"/>
        <v>0.3409090909091006</v>
      </c>
      <c r="H11" s="5">
        <f t="shared" si="2"/>
        <v>1.8868512601532264E-3</v>
      </c>
      <c r="R11" t="s">
        <v>21</v>
      </c>
    </row>
    <row r="12" spans="1:18" x14ac:dyDescent="0.3">
      <c r="A12">
        <v>11</v>
      </c>
      <c r="B12">
        <v>0</v>
      </c>
      <c r="C12">
        <v>198</v>
      </c>
      <c r="D12">
        <v>101</v>
      </c>
      <c r="E12">
        <f t="shared" si="0"/>
        <v>23.5</v>
      </c>
      <c r="F12">
        <f t="shared" si="0"/>
        <v>26.045454545454547</v>
      </c>
      <c r="G12">
        <f t="shared" si="1"/>
        <v>612.06818181818187</v>
      </c>
      <c r="H12" s="5">
        <f t="shared" si="2"/>
        <v>3.3876527524790068</v>
      </c>
      <c r="M12" s="4" t="s">
        <v>17</v>
      </c>
    </row>
    <row r="13" spans="1:18" x14ac:dyDescent="0.3">
      <c r="A13">
        <v>12</v>
      </c>
      <c r="B13">
        <v>1</v>
      </c>
      <c r="C13">
        <v>153</v>
      </c>
      <c r="D13">
        <v>48</v>
      </c>
      <c r="E13">
        <f t="shared" si="0"/>
        <v>-21.5</v>
      </c>
      <c r="F13">
        <f t="shared" si="0"/>
        <v>-26.954545454545453</v>
      </c>
      <c r="G13">
        <f t="shared" si="1"/>
        <v>579.52272727272725</v>
      </c>
      <c r="H13" s="5">
        <f t="shared" si="2"/>
        <v>3.2075213521763835</v>
      </c>
      <c r="M13" t="s">
        <v>11</v>
      </c>
      <c r="O13" t="s">
        <v>12</v>
      </c>
      <c r="P13" t="s">
        <v>13</v>
      </c>
    </row>
    <row r="14" spans="1:18" x14ac:dyDescent="0.3">
      <c r="A14">
        <v>13</v>
      </c>
      <c r="B14">
        <v>1</v>
      </c>
      <c r="C14">
        <v>174</v>
      </c>
      <c r="D14">
        <v>65</v>
      </c>
      <c r="E14">
        <f t="shared" si="0"/>
        <v>-0.5</v>
      </c>
      <c r="F14">
        <f t="shared" si="0"/>
        <v>-9.9545454545454533</v>
      </c>
      <c r="G14">
        <f t="shared" si="1"/>
        <v>4.9772727272727266</v>
      </c>
      <c r="H14" s="5">
        <f t="shared" si="2"/>
        <v>2.7548028398236318E-2</v>
      </c>
    </row>
    <row r="15" spans="1:18" x14ac:dyDescent="0.3">
      <c r="A15">
        <v>14</v>
      </c>
      <c r="B15">
        <v>1</v>
      </c>
      <c r="C15">
        <v>162</v>
      </c>
      <c r="D15">
        <v>76</v>
      </c>
      <c r="E15">
        <f t="shared" si="0"/>
        <v>-12.5</v>
      </c>
      <c r="F15">
        <f t="shared" si="0"/>
        <v>1.0454545454545467</v>
      </c>
      <c r="G15">
        <f t="shared" si="1"/>
        <v>-13.068181818181834</v>
      </c>
      <c r="H15" s="5">
        <f t="shared" si="2"/>
        <v>-7.2329298305871717E-2</v>
      </c>
    </row>
    <row r="16" spans="1:18" x14ac:dyDescent="0.3">
      <c r="A16">
        <v>15</v>
      </c>
      <c r="B16">
        <v>0</v>
      </c>
      <c r="C16">
        <v>171</v>
      </c>
      <c r="D16">
        <v>69</v>
      </c>
      <c r="E16">
        <f t="shared" si="0"/>
        <v>-3.5</v>
      </c>
      <c r="F16">
        <f t="shared" si="0"/>
        <v>-5.9545454545454533</v>
      </c>
      <c r="G16">
        <f t="shared" si="1"/>
        <v>20.840909090909086</v>
      </c>
      <c r="H16" s="5">
        <f t="shared" si="2"/>
        <v>0.11534950703736394</v>
      </c>
      <c r="O16" s="6" t="s">
        <v>33</v>
      </c>
    </row>
    <row r="17" spans="1:19" x14ac:dyDescent="0.3">
      <c r="A17">
        <v>16</v>
      </c>
      <c r="B17">
        <v>1</v>
      </c>
      <c r="C17">
        <v>159</v>
      </c>
      <c r="D17">
        <v>48</v>
      </c>
      <c r="E17">
        <f>C17-C$25</f>
        <v>-15.5</v>
      </c>
      <c r="F17">
        <f>D17-D$25</f>
        <v>-26.954545454545453</v>
      </c>
      <c r="G17">
        <f t="shared" si="1"/>
        <v>417.7954545454545</v>
      </c>
      <c r="H17" s="5">
        <f t="shared" si="2"/>
        <v>2.3123991143597182</v>
      </c>
    </row>
    <row r="18" spans="1:19" x14ac:dyDescent="0.3">
      <c r="A18">
        <v>17</v>
      </c>
      <c r="B18">
        <v>0</v>
      </c>
      <c r="C18">
        <v>192</v>
      </c>
      <c r="D18">
        <v>78</v>
      </c>
      <c r="E18">
        <f t="shared" si="0"/>
        <v>17.5</v>
      </c>
      <c r="F18">
        <f t="shared" si="0"/>
        <v>3.0454545454545467</v>
      </c>
      <c r="G18">
        <f t="shared" si="1"/>
        <v>53.295454545454568</v>
      </c>
      <c r="H18" s="5">
        <f t="shared" si="2"/>
        <v>0.29497774700394613</v>
      </c>
      <c r="O18" s="5" t="s">
        <v>34</v>
      </c>
    </row>
    <row r="19" spans="1:19" x14ac:dyDescent="0.3">
      <c r="A19">
        <v>18</v>
      </c>
      <c r="B19">
        <v>1</v>
      </c>
      <c r="C19">
        <v>170</v>
      </c>
      <c r="D19">
        <v>59</v>
      </c>
      <c r="E19">
        <f t="shared" si="0"/>
        <v>-4.5</v>
      </c>
      <c r="F19">
        <f t="shared" si="0"/>
        <v>-15.954545454545453</v>
      </c>
      <c r="G19">
        <f t="shared" si="1"/>
        <v>71.795454545454533</v>
      </c>
      <c r="H19" s="5">
        <f t="shared" si="2"/>
        <v>0.3973708753882581</v>
      </c>
    </row>
    <row r="20" spans="1:19" x14ac:dyDescent="0.3">
      <c r="A20">
        <v>19</v>
      </c>
      <c r="B20">
        <v>1</v>
      </c>
      <c r="C20">
        <v>181</v>
      </c>
      <c r="D20">
        <v>76</v>
      </c>
      <c r="E20">
        <f t="shared" si="0"/>
        <v>6.5</v>
      </c>
      <c r="F20">
        <f t="shared" si="0"/>
        <v>1.0454545454545467</v>
      </c>
      <c r="G20">
        <f t="shared" si="1"/>
        <v>6.7954545454545539</v>
      </c>
      <c r="H20" s="5">
        <f t="shared" si="2"/>
        <v>3.7611235119053288E-2</v>
      </c>
      <c r="O20" s="6" t="s">
        <v>31</v>
      </c>
      <c r="Q20" s="5"/>
    </row>
    <row r="21" spans="1:19" x14ac:dyDescent="0.3">
      <c r="A21">
        <v>20</v>
      </c>
      <c r="B21">
        <v>0</v>
      </c>
      <c r="C21">
        <v>179</v>
      </c>
      <c r="D21">
        <v>95</v>
      </c>
      <c r="E21">
        <f t="shared" si="0"/>
        <v>4.5</v>
      </c>
      <c r="F21">
        <f t="shared" si="0"/>
        <v>20.045454545454547</v>
      </c>
      <c r="G21">
        <f t="shared" si="1"/>
        <v>90.204545454545467</v>
      </c>
      <c r="H21" s="5">
        <f t="shared" si="2"/>
        <v>0.4992608434365296</v>
      </c>
    </row>
    <row r="22" spans="1:19" x14ac:dyDescent="0.3">
      <c r="A22">
        <v>21</v>
      </c>
      <c r="B22">
        <v>0</v>
      </c>
      <c r="C22">
        <v>165</v>
      </c>
      <c r="D22">
        <v>101</v>
      </c>
      <c r="E22">
        <f t="shared" si="0"/>
        <v>-9.5</v>
      </c>
      <c r="F22">
        <f t="shared" si="0"/>
        <v>26.045454545454547</v>
      </c>
      <c r="G22">
        <f t="shared" si="1"/>
        <v>-247.43181818181819</v>
      </c>
      <c r="H22" s="5">
        <f t="shared" si="2"/>
        <v>-1.3694766446191728</v>
      </c>
      <c r="P22" s="5" t="s">
        <v>32</v>
      </c>
    </row>
    <row r="23" spans="1:19" x14ac:dyDescent="0.3">
      <c r="A23">
        <v>22</v>
      </c>
      <c r="B23">
        <v>0</v>
      </c>
      <c r="C23">
        <v>182</v>
      </c>
      <c r="D23">
        <v>98</v>
      </c>
      <c r="E23">
        <f t="shared" si="0"/>
        <v>7.5</v>
      </c>
      <c r="F23">
        <f t="shared" si="0"/>
        <v>23.045454545454547</v>
      </c>
      <c r="G23">
        <f t="shared" si="1"/>
        <v>172.84090909090909</v>
      </c>
      <c r="H23" s="5">
        <f t="shared" si="2"/>
        <v>0.95663358889765859</v>
      </c>
      <c r="P23" s="5" t="s">
        <v>36</v>
      </c>
    </row>
    <row r="24" spans="1:19" x14ac:dyDescent="0.3">
      <c r="P24" s="5" t="s">
        <v>37</v>
      </c>
    </row>
    <row r="25" spans="1:19" x14ac:dyDescent="0.3">
      <c r="A25" t="s">
        <v>22</v>
      </c>
      <c r="B25">
        <f>SUM(B2:B23)/COUNT(B2:B23)</f>
        <v>0.5</v>
      </c>
      <c r="C25">
        <f>SUM(C2:C23)/COUNT(C2:C23)</f>
        <v>174.5</v>
      </c>
      <c r="D25">
        <f>SUM(D2:D23)/COUNT(D2:D23)</f>
        <v>74.954545454545453</v>
      </c>
      <c r="F25" t="s">
        <v>29</v>
      </c>
      <c r="G25">
        <f>SUM(G2:G23)/(21*C27*D27)</f>
        <v>0.65165253521290067</v>
      </c>
    </row>
    <row r="26" spans="1:19" x14ac:dyDescent="0.3">
      <c r="A26" t="s">
        <v>23</v>
      </c>
      <c r="C26">
        <f>SQRT(SUMSQ(E2:E23)/21)</f>
        <v>11.185662591864983</v>
      </c>
      <c r="D26">
        <f>SQRT(SUMSQ(F2:F23)/21)</f>
        <v>16.152479605391783</v>
      </c>
      <c r="F26" t="s">
        <v>30</v>
      </c>
      <c r="G26">
        <f>PEARSON(C2:C23,D2:D23)</f>
        <v>0.65165253521290056</v>
      </c>
      <c r="P26" s="5" t="s">
        <v>38</v>
      </c>
    </row>
    <row r="27" spans="1:19" x14ac:dyDescent="0.3">
      <c r="A27" t="s">
        <v>24</v>
      </c>
      <c r="B27">
        <f>STDEV(B2:B23)</f>
        <v>0.51176631571915898</v>
      </c>
      <c r="C27">
        <f>STDEV(C2:C23)</f>
        <v>11.185662591864983</v>
      </c>
      <c r="D27">
        <f>STDEV(D2:D23)</f>
        <v>16.152479605391779</v>
      </c>
    </row>
    <row r="28" spans="1:19" x14ac:dyDescent="0.3">
      <c r="F28" t="s">
        <v>41</v>
      </c>
      <c r="S28" s="5" t="s">
        <v>39</v>
      </c>
    </row>
    <row r="29" spans="1:19" x14ac:dyDescent="0.3">
      <c r="F29" t="s">
        <v>42</v>
      </c>
    </row>
    <row r="31" spans="1:19" x14ac:dyDescent="0.3">
      <c r="S31" s="5" t="s">
        <v>40</v>
      </c>
    </row>
    <row r="33" spans="16:16" ht="16.2" x14ac:dyDescent="0.3">
      <c r="P33" s="5" t="s">
        <v>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TUr</cp:lastModifiedBy>
  <dcterms:created xsi:type="dcterms:W3CDTF">2020-03-02T15:13:53Z</dcterms:created>
  <dcterms:modified xsi:type="dcterms:W3CDTF">2020-03-23T16:54:26Z</dcterms:modified>
</cp:coreProperties>
</file>