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13_ncr:1_{DFFAE879-9DBC-4014-A5C2-57B11F6ABA6B}" xr6:coauthVersionLast="47" xr6:coauthVersionMax="47" xr10:uidLastSave="{00000000-0000-0000-0000-000000000000}"/>
  <bookViews>
    <workbookView xWindow="-120" yWindow="-120" windowWidth="29040" windowHeight="15720" xr2:uid="{42BDEFDC-11D7-41C5-87BD-C239ED445F4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M22" i="1" s="1"/>
  <c r="I8" i="1"/>
  <c r="J5" i="1"/>
  <c r="K5" i="1" s="1"/>
  <c r="D21" i="1"/>
  <c r="D20" i="1"/>
  <c r="C21" i="1"/>
  <c r="B21" i="1"/>
  <c r="C2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  <c r="C18" i="1"/>
  <c r="C17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  <c r="B18" i="1"/>
  <c r="B17" i="1"/>
  <c r="M20" i="1" l="1"/>
  <c r="M21" i="1" s="1"/>
  <c r="O21" i="1" s="1"/>
  <c r="J23" i="1" s="1"/>
  <c r="N21" i="1"/>
  <c r="N20" i="1" s="1"/>
  <c r="O20" i="1" s="1"/>
  <c r="J24" i="1" s="1"/>
  <c r="L5" i="1"/>
  <c r="M5" i="1" s="1"/>
  <c r="D18" i="1"/>
  <c r="D17" i="1"/>
</calcChain>
</file>

<file path=xl/sharedStrings.xml><?xml version="1.0" encoding="utf-8"?>
<sst xmlns="http://schemas.openxmlformats.org/spreadsheetml/2006/main" count="39" uniqueCount="31">
  <si>
    <t>hs</t>
  </si>
  <si>
    <t>z-skór</t>
  </si>
  <si>
    <t>m</t>
  </si>
  <si>
    <t>s</t>
  </si>
  <si>
    <t>T-skór</t>
  </si>
  <si>
    <t>T</t>
  </si>
  <si>
    <t>IQ na z</t>
  </si>
  <si>
    <t>z</t>
  </si>
  <si>
    <t>Bayesův vzorec</t>
  </si>
  <si>
    <t>Bayesova (podmíněná) pravděpodobnost</t>
  </si>
  <si>
    <t>Bayesovská statistika</t>
  </si>
  <si>
    <t>T+</t>
  </si>
  <si>
    <t>pozitivní výsledek testu</t>
  </si>
  <si>
    <t>T-</t>
  </si>
  <si>
    <t>negativní výsledek testu</t>
  </si>
  <si>
    <t>N+</t>
  </si>
  <si>
    <t>nemoc</t>
  </si>
  <si>
    <t>N-</t>
  </si>
  <si>
    <t>zdraví</t>
  </si>
  <si>
    <t>sensitivita</t>
  </si>
  <si>
    <t>P(T+|N+)</t>
  </si>
  <si>
    <t>specificita</t>
  </si>
  <si>
    <t>P(T-|N-)</t>
  </si>
  <si>
    <t>PPH</t>
  </si>
  <si>
    <t>NPH</t>
  </si>
  <si>
    <t>pozitivní prediktivní hodnota</t>
  </si>
  <si>
    <t>P(N+|T+)</t>
  </si>
  <si>
    <t>negativní prediktivní hodnota</t>
  </si>
  <si>
    <t>(N-|T-)</t>
  </si>
  <si>
    <t>prevalence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</si>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</sst>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1478-2733-4AE4-8D8F-EA03E22FD7D9}">
  <dimension ref="A1:O26"/>
  <sheetViews>
    <sheetView tabSelected="1" topLeftCell="A10" zoomScale="175" zoomScaleNormal="175" workbookViewId="0">
      <selection activeCell="J20" sqref="J20"/>
    </sheetView>
  </sheetViews>
  <sheetFormatPr defaultRowHeight="15" x14ac:dyDescent="0.25"/>
  <sheetData>
    <row r="1" spans="2:13" x14ac:dyDescent="0.25">
      <c r="B1" t="s">
        <v>0</v>
      </c>
      <c r="C1" t="s">
        <v>1</v>
      </c>
      <c r="D1" t="s">
        <v>4</v>
      </c>
    </row>
    <row r="2" spans="2:13" x14ac:dyDescent="0.25">
      <c r="B2">
        <v>45</v>
      </c>
      <c r="C2">
        <f>(B2-$B$17)/$B$18</f>
        <v>-0.16480112434475977</v>
      </c>
      <c r="D2">
        <f>C2*$I$3+$I$2</f>
        <v>48.351988756552402</v>
      </c>
      <c r="G2" t="s">
        <v>5</v>
      </c>
      <c r="H2" t="s">
        <v>2</v>
      </c>
      <c r="I2">
        <v>50</v>
      </c>
    </row>
    <row r="3" spans="2:13" x14ac:dyDescent="0.25">
      <c r="B3">
        <v>89</v>
      </c>
      <c r="C3">
        <f t="shared" ref="C3:C21" si="0">(B3-$B$17)/$B$18</f>
        <v>1.3671529892825842</v>
      </c>
      <c r="D3">
        <f t="shared" ref="D3:D21" si="1">C3*$I$3+$I$2</f>
        <v>63.671529892825845</v>
      </c>
      <c r="H3" t="s">
        <v>3</v>
      </c>
      <c r="I3">
        <v>10</v>
      </c>
    </row>
    <row r="4" spans="2:13" x14ac:dyDescent="0.25">
      <c r="B4">
        <v>52</v>
      </c>
      <c r="C4">
        <f t="shared" si="0"/>
        <v>7.8918848277772236E-2</v>
      </c>
      <c r="D4">
        <f t="shared" si="1"/>
        <v>50.789188482777725</v>
      </c>
    </row>
    <row r="5" spans="2:13" x14ac:dyDescent="0.25">
      <c r="B5">
        <v>13</v>
      </c>
      <c r="C5">
        <f t="shared" si="0"/>
        <v>-1.2789495706191918</v>
      </c>
      <c r="D5">
        <f t="shared" si="1"/>
        <v>37.210504293808086</v>
      </c>
      <c r="H5" t="s">
        <v>1</v>
      </c>
      <c r="I5">
        <v>1.2</v>
      </c>
      <c r="J5">
        <f>NORMSDIST(I5)</f>
        <v>0.88493032977829178</v>
      </c>
      <c r="K5">
        <f>J5*100</f>
        <v>88.493032977829174</v>
      </c>
      <c r="L5">
        <f>J5*1000000</f>
        <v>884930.32977829175</v>
      </c>
      <c r="M5">
        <f>1000000-L5</f>
        <v>115069.67022170825</v>
      </c>
    </row>
    <row r="6" spans="2:13" x14ac:dyDescent="0.25">
      <c r="B6">
        <v>9</v>
      </c>
      <c r="C6">
        <f t="shared" si="0"/>
        <v>-1.4182181264034959</v>
      </c>
      <c r="D6">
        <f t="shared" si="1"/>
        <v>35.817818735965041</v>
      </c>
    </row>
    <row r="7" spans="2:13" x14ac:dyDescent="0.25">
      <c r="B7">
        <v>45</v>
      </c>
      <c r="C7">
        <f t="shared" si="0"/>
        <v>-0.16480112434475977</v>
      </c>
      <c r="D7">
        <f t="shared" si="1"/>
        <v>48.351988756552402</v>
      </c>
      <c r="H7" t="s">
        <v>6</v>
      </c>
      <c r="I7" t="s">
        <v>7</v>
      </c>
    </row>
    <row r="8" spans="2:13" x14ac:dyDescent="0.25">
      <c r="B8">
        <v>65</v>
      </c>
      <c r="C8">
        <f t="shared" si="0"/>
        <v>0.53154165457676028</v>
      </c>
      <c r="D8">
        <f t="shared" si="1"/>
        <v>55.315416545767604</v>
      </c>
      <c r="H8">
        <v>70</v>
      </c>
      <c r="I8">
        <f>(H8-100)/15</f>
        <v>-2</v>
      </c>
    </row>
    <row r="9" spans="2:13" x14ac:dyDescent="0.25">
      <c r="B9">
        <v>54</v>
      </c>
      <c r="C9">
        <f t="shared" si="0"/>
        <v>0.14855312616992422</v>
      </c>
      <c r="D9">
        <f t="shared" si="1"/>
        <v>51.485531261699244</v>
      </c>
    </row>
    <row r="10" spans="2:13" x14ac:dyDescent="0.25">
      <c r="B10">
        <v>15</v>
      </c>
      <c r="C10">
        <f t="shared" si="0"/>
        <v>-1.2093152927270399</v>
      </c>
      <c r="D10">
        <f t="shared" si="1"/>
        <v>37.906847072729605</v>
      </c>
    </row>
    <row r="11" spans="2:13" x14ac:dyDescent="0.25">
      <c r="B11">
        <v>12</v>
      </c>
      <c r="C11">
        <f t="shared" si="0"/>
        <v>-1.3137667095652679</v>
      </c>
      <c r="D11">
        <f t="shared" si="1"/>
        <v>36.862332904347319</v>
      </c>
      <c r="H11" t="s">
        <v>8</v>
      </c>
    </row>
    <row r="12" spans="2:13" x14ac:dyDescent="0.25">
      <c r="B12">
        <v>65</v>
      </c>
      <c r="C12">
        <f t="shared" si="0"/>
        <v>0.53154165457676028</v>
      </c>
      <c r="D12">
        <f t="shared" si="1"/>
        <v>55.315416545767604</v>
      </c>
      <c r="H12" t="s">
        <v>9</v>
      </c>
    </row>
    <row r="13" spans="2:13" x14ac:dyDescent="0.25">
      <c r="B13">
        <v>41</v>
      </c>
      <c r="C13">
        <f t="shared" si="0"/>
        <v>-0.30406968012906377</v>
      </c>
      <c r="D13">
        <f t="shared" si="1"/>
        <v>46.959303198709364</v>
      </c>
      <c r="H13" t="s">
        <v>10</v>
      </c>
    </row>
    <row r="14" spans="2:13" x14ac:dyDescent="0.25">
      <c r="B14">
        <v>87</v>
      </c>
      <c r="C14">
        <f t="shared" si="0"/>
        <v>1.2975187113904323</v>
      </c>
      <c r="D14">
        <f t="shared" si="1"/>
        <v>62.975187113904326</v>
      </c>
    </row>
    <row r="15" spans="2:13" x14ac:dyDescent="0.25">
      <c r="B15">
        <v>56</v>
      </c>
      <c r="C15">
        <f t="shared" si="0"/>
        <v>0.21818740406207623</v>
      </c>
      <c r="D15">
        <f t="shared" si="1"/>
        <v>52.181874040620762</v>
      </c>
      <c r="H15" t="s">
        <v>11</v>
      </c>
      <c r="I15" t="s">
        <v>12</v>
      </c>
    </row>
    <row r="16" spans="2:13" x14ac:dyDescent="0.25">
      <c r="B16">
        <v>98</v>
      </c>
      <c r="C16">
        <f t="shared" si="0"/>
        <v>1.6805072397972682</v>
      </c>
      <c r="D16">
        <f t="shared" si="1"/>
        <v>66.80507239797268</v>
      </c>
      <c r="H16" t="s">
        <v>13</v>
      </c>
      <c r="I16" t="s">
        <v>14</v>
      </c>
    </row>
    <row r="17" spans="1:15" x14ac:dyDescent="0.25">
      <c r="A17" t="s">
        <v>2</v>
      </c>
      <c r="B17">
        <f>AVERAGE(B2:B16)</f>
        <v>49.733333333333334</v>
      </c>
      <c r="C17">
        <f>AVERAGE(C2:C16)</f>
        <v>0</v>
      </c>
      <c r="D17">
        <f>AVERAGE(D2:D16)</f>
        <v>50</v>
      </c>
      <c r="H17" t="s">
        <v>15</v>
      </c>
      <c r="I17" t="s">
        <v>16</v>
      </c>
    </row>
    <row r="18" spans="1:15" x14ac:dyDescent="0.25">
      <c r="A18" t="s">
        <v>3</v>
      </c>
      <c r="B18">
        <f>STDEV(B2:B16)</f>
        <v>28.721486896116808</v>
      </c>
      <c r="C18">
        <f>STDEV(C2:C16)</f>
        <v>1</v>
      </c>
      <c r="D18">
        <f>STDEV(D2:D16)</f>
        <v>9.9999999999999734</v>
      </c>
      <c r="H18" t="s">
        <v>17</v>
      </c>
      <c r="I18" t="s">
        <v>18</v>
      </c>
    </row>
    <row r="19" spans="1:15" ht="15.75" thickBot="1" x14ac:dyDescent="0.3">
      <c r="M19" t="s">
        <v>17</v>
      </c>
      <c r="N19" t="s">
        <v>15</v>
      </c>
      <c r="O19" t="s">
        <v>30</v>
      </c>
    </row>
    <row r="20" spans="1:15" x14ac:dyDescent="0.25">
      <c r="B20">
        <v>49.733333333333334</v>
      </c>
      <c r="C20">
        <f t="shared" si="0"/>
        <v>0</v>
      </c>
      <c r="D20">
        <f t="shared" si="1"/>
        <v>50</v>
      </c>
      <c r="H20" t="s">
        <v>19</v>
      </c>
      <c r="I20" t="s">
        <v>20</v>
      </c>
      <c r="J20">
        <v>0.9</v>
      </c>
      <c r="L20" t="s">
        <v>13</v>
      </c>
      <c r="M20" s="1">
        <f>J21*M22</f>
        <v>722500</v>
      </c>
      <c r="N20" s="2">
        <f>N22-N21</f>
        <v>15000</v>
      </c>
      <c r="O20" s="7">
        <f>M20+N20</f>
        <v>737500</v>
      </c>
    </row>
    <row r="21" spans="1:15" ht="15.75" thickBot="1" x14ac:dyDescent="0.3">
      <c r="B21">
        <f>B17+B18</f>
        <v>78.454820229450149</v>
      </c>
      <c r="C21">
        <f t="shared" si="0"/>
        <v>1.0000000000000002</v>
      </c>
      <c r="D21">
        <f t="shared" si="1"/>
        <v>60</v>
      </c>
      <c r="H21" t="s">
        <v>21</v>
      </c>
      <c r="I21" t="s">
        <v>22</v>
      </c>
      <c r="J21">
        <v>0.85</v>
      </c>
      <c r="L21" t="s">
        <v>11</v>
      </c>
      <c r="M21" s="3">
        <f>M22-M20</f>
        <v>127500</v>
      </c>
      <c r="N21" s="4">
        <f>J20*N22</f>
        <v>135000</v>
      </c>
      <c r="O21" s="8">
        <f>M21+N21</f>
        <v>262500</v>
      </c>
    </row>
    <row r="22" spans="1:15" ht="15.75" thickBot="1" x14ac:dyDescent="0.3">
      <c r="L22" t="s">
        <v>30</v>
      </c>
      <c r="M22" s="5">
        <f>O22-N22</f>
        <v>850000</v>
      </c>
      <c r="N22" s="6">
        <f>I26*O22</f>
        <v>150000</v>
      </c>
      <c r="O22" s="9">
        <v>1000000</v>
      </c>
    </row>
    <row r="23" spans="1:15" x14ac:dyDescent="0.25">
      <c r="E23" t="s">
        <v>23</v>
      </c>
      <c r="F23" t="s">
        <v>25</v>
      </c>
      <c r="I23" t="s">
        <v>26</v>
      </c>
      <c r="J23">
        <f>N21/O21</f>
        <v>0.51428571428571423</v>
      </c>
    </row>
    <row r="24" spans="1:15" x14ac:dyDescent="0.25">
      <c r="E24" t="s">
        <v>24</v>
      </c>
      <c r="F24" t="s">
        <v>27</v>
      </c>
      <c r="I24" t="s">
        <v>28</v>
      </c>
      <c r="J24">
        <f>M20/O20</f>
        <v>0.97966101694915253</v>
      </c>
    </row>
    <row r="26" spans="1:15" x14ac:dyDescent="0.25">
      <c r="H26" t="s">
        <v>29</v>
      </c>
      <c r="I26">
        <v>0.15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2024-05-06T12:15:18Z</dcterms:created>
  <dcterms:modified xsi:type="dcterms:W3CDTF">2024-05-06T13:19:12Z</dcterms:modified>
</cp:coreProperties>
</file>