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aženoz USCHOVNA\FR2014!!\FR2014-Hájek\"/>
    </mc:Choice>
  </mc:AlternateContent>
  <bookViews>
    <workbookView xWindow="480" yWindow="45" windowWidth="11355" windowHeight="8445"/>
  </bookViews>
  <sheets>
    <sheet name="Respirace" sheetId="4" r:id="rId1"/>
    <sheet name="List1" sheetId="5" r:id="rId2"/>
  </sheets>
  <calcPr calcId="152511"/>
</workbook>
</file>

<file path=xl/calcChain.xml><?xml version="1.0" encoding="utf-8"?>
<calcChain xmlns="http://schemas.openxmlformats.org/spreadsheetml/2006/main">
  <c r="E35" i="4" l="1"/>
  <c r="E49" i="4"/>
  <c r="E48" i="4"/>
  <c r="E47" i="4"/>
  <c r="I47" i="4" s="1"/>
  <c r="E46" i="4"/>
  <c r="E29" i="4"/>
  <c r="E30" i="4"/>
  <c r="E31" i="4"/>
  <c r="I31" i="4" s="1"/>
  <c r="E34" i="4"/>
  <c r="E28" i="4"/>
  <c r="I28" i="4" s="1"/>
  <c r="E41" i="4"/>
  <c r="I41" i="4" s="1"/>
  <c r="E42" i="4"/>
  <c r="I42" i="4" s="1"/>
  <c r="E43" i="4"/>
  <c r="E40" i="4"/>
  <c r="D9" i="5"/>
  <c r="E9" i="5"/>
  <c r="C9" i="5"/>
  <c r="D8" i="5"/>
  <c r="E8" i="5"/>
  <c r="C8" i="5"/>
  <c r="F5" i="5"/>
  <c r="F6" i="5"/>
  <c r="F7" i="5"/>
  <c r="F4" i="5"/>
  <c r="F9" i="5" s="1"/>
  <c r="F26" i="4"/>
  <c r="F25" i="4"/>
  <c r="F20" i="4"/>
  <c r="F19" i="4"/>
  <c r="F14" i="4"/>
  <c r="F13" i="4"/>
  <c r="F8" i="4"/>
  <c r="F7" i="4"/>
  <c r="I29" i="4"/>
  <c r="I30" i="4"/>
  <c r="I34" i="4"/>
  <c r="I35" i="4"/>
  <c r="I40" i="4"/>
  <c r="I43" i="4"/>
  <c r="I46" i="4"/>
  <c r="I48" i="4"/>
  <c r="I49" i="4"/>
  <c r="M5" i="4"/>
  <c r="E4" i="4"/>
  <c r="I4" i="4" s="1"/>
  <c r="E5" i="4"/>
  <c r="I5" i="4" s="1"/>
  <c r="E6" i="4"/>
  <c r="I6" i="4" s="1"/>
  <c r="E9" i="4"/>
  <c r="I9" i="4" s="1"/>
  <c r="E10" i="4"/>
  <c r="I10" i="4" s="1"/>
  <c r="E11" i="4"/>
  <c r="I11" i="4" s="1"/>
  <c r="E12" i="4"/>
  <c r="I12" i="4" s="1"/>
  <c r="E15" i="4"/>
  <c r="I15" i="4" s="1"/>
  <c r="E16" i="4"/>
  <c r="I16" i="4" s="1"/>
  <c r="E17" i="4"/>
  <c r="I17" i="4" s="1"/>
  <c r="E18" i="4"/>
  <c r="I18" i="4" s="1"/>
  <c r="E21" i="4"/>
  <c r="I21" i="4" s="1"/>
  <c r="E22" i="4"/>
  <c r="I22" i="4" s="1"/>
  <c r="E23" i="4"/>
  <c r="I23" i="4" s="1"/>
  <c r="E24" i="4"/>
  <c r="I24" i="4" s="1"/>
  <c r="E3" i="4"/>
  <c r="I3" i="4" s="1"/>
  <c r="F8" i="5" l="1"/>
  <c r="I50" i="4"/>
  <c r="I45" i="4"/>
  <c r="I38" i="4"/>
  <c r="I25" i="4"/>
  <c r="I19" i="4"/>
  <c r="I13" i="4"/>
  <c r="I51" i="4"/>
  <c r="I39" i="4"/>
  <c r="I33" i="4"/>
  <c r="I32" i="4"/>
  <c r="I44" i="4"/>
  <c r="I7" i="4"/>
  <c r="I26" i="4"/>
  <c r="I14" i="4"/>
  <c r="I8" i="4"/>
  <c r="I20" i="4"/>
</calcChain>
</file>

<file path=xl/sharedStrings.xml><?xml version="1.0" encoding="utf-8"?>
<sst xmlns="http://schemas.openxmlformats.org/spreadsheetml/2006/main" count="58" uniqueCount="41">
  <si>
    <t>Varianta</t>
  </si>
  <si>
    <t>kontrola</t>
  </si>
  <si>
    <t>bez N</t>
  </si>
  <si>
    <t>bez P</t>
  </si>
  <si>
    <t>bez Fe</t>
  </si>
  <si>
    <t>koef. k</t>
  </si>
  <si>
    <t xml:space="preserve">m kořenu </t>
  </si>
  <si>
    <t>f [l/h]</t>
  </si>
  <si>
    <t>m [g]</t>
  </si>
  <si>
    <t>č.rostliny</t>
  </si>
  <si>
    <r>
      <t>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charset val="238"/>
      </rPr>
      <t>-ref. [ppm]</t>
    </r>
  </si>
  <si>
    <r>
      <t>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charset val="238"/>
      </rPr>
      <t xml:space="preserve"> bez vz</t>
    </r>
  </si>
  <si>
    <r>
      <t>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charset val="238"/>
      </rPr>
      <t>-inkub [ppm]</t>
    </r>
  </si>
  <si>
    <r>
      <t>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charset val="238"/>
      </rPr>
      <t xml:space="preserve"> vzorek</t>
    </r>
  </si>
  <si>
    <r>
      <t>změna 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charset val="238"/>
      </rPr>
      <t xml:space="preserve"> [ppm]</t>
    </r>
  </si>
  <si>
    <r>
      <t>delta CO</t>
    </r>
    <r>
      <rPr>
        <vertAlign val="subscript"/>
        <sz val="10"/>
        <rFont val="Arial"/>
        <family val="2"/>
        <charset val="238"/>
      </rPr>
      <t>2</t>
    </r>
  </si>
  <si>
    <t>průtok f</t>
  </si>
  <si>
    <t>Vr = (Δ CO2 * f * k)/ m         (µmol·g-1·h-1)</t>
  </si>
  <si>
    <t>Δ CO2 - vzestup koncentrace CO2 po průchodu nádobkou (ppm, tj. µl·l-1)</t>
  </si>
  <si>
    <t>f - rychlost průtoku plynu systémem při měření (l·h-1)</t>
  </si>
  <si>
    <t>k - převodní koeficient pro převod objemového množství CO2 (µl) na látkové množství (µmol); pro teplotu 22 °C a průměrný atmosférický tlak je</t>
  </si>
  <si>
    <t>k = 0,041 (µmol·µl-1). (Pro přesné stanovení je možné vypočíst ze stavové rovnice plynů [p*V=n*R*T] podle aktuální teploty a tlaku v den měření.)</t>
  </si>
  <si>
    <t>m - hmotnost sušiny vzorku (g)</t>
  </si>
  <si>
    <t>Úkoly 1: </t>
  </si>
  <si>
    <t>Vypočtěte průměrnou rychlost respirace kořenů u všech měřených variant. </t>
  </si>
  <si>
    <t>Vyjádřete rychlost respirace rostlin pěstovaných za deficience minerálních živin jako % rychlosti respirace kontrolních rostlin.</t>
  </si>
  <si>
    <t>Stručně popište zjištěné výsledky.</t>
  </si>
  <si>
    <t>Úkoly 2:</t>
  </si>
  <si>
    <t>Vypočtěte rychlost respirace obou vzorků semen.</t>
  </si>
  <si>
    <t>Vypočtěte jak se změnila rychlost respirace v průběhu dvou dnů bobtnání ve srovnání s právě namočenými semeny. Výsledek popište a vysvětlete v závěru.</t>
  </si>
  <si>
    <t>Vr  (µmol·g-1·h-1)</t>
  </si>
  <si>
    <t>průměr</t>
  </si>
  <si>
    <t>smodch</t>
  </si>
  <si>
    <t>bob_36h</t>
  </si>
  <si>
    <t>pšenice_36h</t>
  </si>
  <si>
    <t>0,3 l/min.</t>
  </si>
  <si>
    <t>l/hod.</t>
  </si>
  <si>
    <t>pšenice_1,5 hodin</t>
  </si>
  <si>
    <t>bob_1,5 hodin</t>
  </si>
  <si>
    <t>k</t>
  </si>
  <si>
    <t>bez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</si>
</sst>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vertAlign val="subscript"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Alignment="1"/>
    <xf numFmtId="0" fontId="0" fillId="2" borderId="11" xfId="0" applyFill="1" applyBorder="1" applyAlignment="1"/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/>
    <xf numFmtId="0" fontId="0" fillId="2" borderId="15" xfId="0" applyFill="1" applyBorder="1" applyAlignment="1"/>
    <xf numFmtId="0" fontId="2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3" borderId="5" xfId="0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0" fillId="3" borderId="1" xfId="0" applyFill="1" applyBorder="1"/>
    <xf numFmtId="0" fontId="0" fillId="3" borderId="0" xfId="0" applyFill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3" borderId="18" xfId="0" applyFill="1" applyBorder="1"/>
    <xf numFmtId="0" fontId="0" fillId="3" borderId="19" xfId="0" applyFill="1" applyBorder="1" applyAlignment="1">
      <alignment horizontal="center"/>
    </xf>
    <xf numFmtId="0" fontId="0" fillId="3" borderId="19" xfId="0" applyFill="1" applyBorder="1"/>
    <xf numFmtId="0" fontId="0" fillId="3" borderId="6" xfId="0" applyFill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0" fillId="3" borderId="2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0" borderId="0" xfId="0" applyFill="1"/>
    <xf numFmtId="0" fontId="3" fillId="3" borderId="4" xfId="0" applyFont="1" applyFill="1" applyBorder="1"/>
    <xf numFmtId="0" fontId="2" fillId="0" borderId="8" xfId="0" applyFont="1" applyBorder="1"/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20" xfId="0" applyFont="1" applyBorder="1"/>
    <xf numFmtId="0" fontId="2" fillId="3" borderId="1" xfId="0" applyFont="1" applyFill="1" applyBorder="1"/>
    <xf numFmtId="0" fontId="2" fillId="3" borderId="0" xfId="0" applyFont="1" applyFill="1" applyBorder="1"/>
    <xf numFmtId="0" fontId="2" fillId="3" borderId="0" xfId="0" applyFont="1" applyFill="1"/>
    <xf numFmtId="0" fontId="2" fillId="3" borderId="2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List1!$L$7:$L$10</c:f>
                <c:numCache>
                  <c:formatCode>General</c:formatCode>
                  <c:ptCount val="4"/>
                  <c:pt idx="0">
                    <c:v>15</c:v>
                  </c:pt>
                  <c:pt idx="1">
                    <c:v>3.897114317029974</c:v>
                  </c:pt>
                  <c:pt idx="2">
                    <c:v>5.5901699437494745</c:v>
                  </c:pt>
                  <c:pt idx="3">
                    <c:v>27.435150810593331</c:v>
                  </c:pt>
                </c:numCache>
              </c:numRef>
            </c:plus>
            <c:minus>
              <c:numRef>
                <c:f>List1!$L$7:$L$10</c:f>
                <c:numCache>
                  <c:formatCode>General</c:formatCode>
                  <c:ptCount val="4"/>
                  <c:pt idx="0">
                    <c:v>15</c:v>
                  </c:pt>
                  <c:pt idx="1">
                    <c:v>3.897114317029974</c:v>
                  </c:pt>
                  <c:pt idx="2">
                    <c:v>5.5901699437494745</c:v>
                  </c:pt>
                  <c:pt idx="3">
                    <c:v>27.435150810593331</c:v>
                  </c:pt>
                </c:numCache>
              </c:numRef>
            </c:minus>
          </c:errBars>
          <c:cat>
            <c:strRef>
              <c:f>List1!$J$7:$J$10</c:f>
              <c:strCache>
                <c:ptCount val="4"/>
                <c:pt idx="0">
                  <c:v>k</c:v>
                </c:pt>
                <c:pt idx="1">
                  <c:v>bez N</c:v>
                </c:pt>
                <c:pt idx="2">
                  <c:v>bez PO</c:v>
                </c:pt>
                <c:pt idx="3">
                  <c:v>bez Fe</c:v>
                </c:pt>
              </c:strCache>
            </c:strRef>
          </c:cat>
          <c:val>
            <c:numRef>
              <c:f>List1!$K$7:$K$10</c:f>
              <c:numCache>
                <c:formatCode>General</c:formatCode>
                <c:ptCount val="4"/>
                <c:pt idx="0">
                  <c:v>30</c:v>
                </c:pt>
                <c:pt idx="1">
                  <c:v>22.75</c:v>
                </c:pt>
                <c:pt idx="2">
                  <c:v>22.5</c:v>
                </c:pt>
                <c:pt idx="3">
                  <c:v>47.75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723232"/>
        <c:axId val="253724408"/>
      </c:barChart>
      <c:catAx>
        <c:axId val="253723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3724408"/>
        <c:crosses val="autoZero"/>
        <c:auto val="1"/>
        <c:lblAlgn val="ctr"/>
        <c:lblOffset val="100"/>
        <c:noMultiLvlLbl val="0"/>
      </c:catAx>
      <c:valAx>
        <c:axId val="253724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3723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10</xdr:row>
      <xdr:rowOff>28575</xdr:rowOff>
    </xdr:from>
    <xdr:to>
      <xdr:col>15</xdr:col>
      <xdr:colOff>600075</xdr:colOff>
      <xdr:row>27</xdr:row>
      <xdr:rowOff>19050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abSelected="1" workbookViewId="0">
      <pane ySplit="2" topLeftCell="A3" activePane="bottomLeft" state="frozen"/>
      <selection pane="bottomLeft" activeCell="N46" sqref="N46"/>
    </sheetView>
  </sheetViews>
  <sheetFormatPr defaultRowHeight="12.75" x14ac:dyDescent="0.2"/>
  <cols>
    <col min="1" max="1" width="12.5703125" bestFit="1" customWidth="1"/>
    <col min="2" max="2" width="12" customWidth="1"/>
    <col min="3" max="3" width="12.5703125" customWidth="1"/>
    <col min="4" max="4" width="14.140625" customWidth="1"/>
    <col min="5" max="5" width="15.28515625" customWidth="1"/>
    <col min="6" max="6" width="11.42578125" bestFit="1" customWidth="1"/>
    <col min="9" max="9" width="15.140625" customWidth="1"/>
    <col min="11" max="26" width="9.140625" style="48"/>
  </cols>
  <sheetData>
    <row r="1" spans="1:26" ht="15.75" x14ac:dyDescent="0.3">
      <c r="A1" s="15"/>
      <c r="B1" s="16"/>
      <c r="C1" s="17" t="s">
        <v>10</v>
      </c>
      <c r="D1" s="18" t="s">
        <v>12</v>
      </c>
      <c r="E1" s="17" t="s">
        <v>14</v>
      </c>
      <c r="F1" s="20" t="s">
        <v>7</v>
      </c>
      <c r="G1" s="19"/>
      <c r="H1" s="20" t="s">
        <v>8</v>
      </c>
      <c r="I1" s="21"/>
    </row>
    <row r="2" spans="1:26" ht="16.5" thickBot="1" x14ac:dyDescent="0.35">
      <c r="A2" s="22" t="s">
        <v>0</v>
      </c>
      <c r="B2" s="23" t="s">
        <v>9</v>
      </c>
      <c r="C2" s="24" t="s">
        <v>11</v>
      </c>
      <c r="D2" s="25" t="s">
        <v>13</v>
      </c>
      <c r="E2" s="24" t="s">
        <v>15</v>
      </c>
      <c r="F2" s="25" t="s">
        <v>16</v>
      </c>
      <c r="G2" s="26" t="s">
        <v>5</v>
      </c>
      <c r="H2" s="27" t="s">
        <v>6</v>
      </c>
      <c r="I2" s="28" t="s">
        <v>30</v>
      </c>
    </row>
    <row r="3" spans="1:26" x14ac:dyDescent="0.2">
      <c r="A3" s="3" t="s">
        <v>1</v>
      </c>
      <c r="B3" s="10">
        <v>1</v>
      </c>
      <c r="C3" s="2">
        <v>951</v>
      </c>
      <c r="D3" s="2">
        <v>1105</v>
      </c>
      <c r="E3" s="10">
        <f>D3-C3</f>
        <v>154</v>
      </c>
      <c r="F3" s="2">
        <v>18</v>
      </c>
      <c r="G3" s="2">
        <v>4.1000000000000002E-2</v>
      </c>
      <c r="H3" s="2">
        <v>0.23519999999999999</v>
      </c>
      <c r="I3" s="4">
        <f t="shared" ref="I3:I49" si="0">(E3*F3*G3)/H3</f>
        <v>483.21428571428572</v>
      </c>
    </row>
    <row r="4" spans="1:26" x14ac:dyDescent="0.2">
      <c r="A4" s="5"/>
      <c r="B4" s="11">
        <v>2</v>
      </c>
      <c r="C4" s="2">
        <v>951</v>
      </c>
      <c r="D4" s="1">
        <v>1088</v>
      </c>
      <c r="E4" s="10">
        <f t="shared" ref="E4:E24" si="1">D4-C4</f>
        <v>137</v>
      </c>
      <c r="F4" s="2">
        <v>18</v>
      </c>
      <c r="G4" s="2">
        <v>4.1000000000000002E-2</v>
      </c>
      <c r="H4" s="1">
        <v>0.1963</v>
      </c>
      <c r="I4" s="4">
        <f t="shared" si="0"/>
        <v>515.05858380030566</v>
      </c>
      <c r="L4" s="48" t="s">
        <v>35</v>
      </c>
      <c r="M4" s="48" t="s">
        <v>36</v>
      </c>
    </row>
    <row r="5" spans="1:26" x14ac:dyDescent="0.2">
      <c r="A5" s="5"/>
      <c r="B5" s="11">
        <v>3</v>
      </c>
      <c r="C5" s="2">
        <v>951</v>
      </c>
      <c r="D5" s="1">
        <v>1083</v>
      </c>
      <c r="E5" s="10">
        <f t="shared" si="1"/>
        <v>132</v>
      </c>
      <c r="F5" s="2">
        <v>18</v>
      </c>
      <c r="G5" s="2">
        <v>4.1000000000000002E-2</v>
      </c>
      <c r="H5" s="1">
        <v>0.23480000000000001</v>
      </c>
      <c r="I5" s="4">
        <f t="shared" si="0"/>
        <v>414.88926746166953</v>
      </c>
      <c r="M5" s="48">
        <f>0.3*60</f>
        <v>18</v>
      </c>
    </row>
    <row r="6" spans="1:26" x14ac:dyDescent="0.2">
      <c r="A6" s="5"/>
      <c r="B6" s="11">
        <v>4</v>
      </c>
      <c r="C6" s="2">
        <v>951</v>
      </c>
      <c r="D6" s="1">
        <v>1041</v>
      </c>
      <c r="E6" s="10">
        <f t="shared" si="1"/>
        <v>90</v>
      </c>
      <c r="F6" s="2">
        <v>18</v>
      </c>
      <c r="G6" s="2">
        <v>4.1000000000000002E-2</v>
      </c>
      <c r="H6" s="1">
        <v>0.12130000000000001</v>
      </c>
      <c r="I6" s="4">
        <f t="shared" si="0"/>
        <v>547.56801319043689</v>
      </c>
    </row>
    <row r="7" spans="1:26" x14ac:dyDescent="0.2">
      <c r="A7" s="29"/>
      <c r="B7" s="30"/>
      <c r="C7" s="31"/>
      <c r="D7" s="32"/>
      <c r="E7" s="45"/>
      <c r="F7" s="31">
        <f>AVERAGE(F3:F6)</f>
        <v>18</v>
      </c>
      <c r="G7" s="31"/>
      <c r="H7" s="32"/>
      <c r="I7" s="49">
        <f>AVERAGE(I3:I6)</f>
        <v>490.18253754167444</v>
      </c>
      <c r="J7" s="33" t="s">
        <v>31</v>
      </c>
      <c r="L7" t="s">
        <v>17</v>
      </c>
    </row>
    <row r="8" spans="1:26" x14ac:dyDescent="0.2">
      <c r="A8" s="29"/>
      <c r="B8" s="30"/>
      <c r="C8" s="31"/>
      <c r="D8" s="32"/>
      <c r="E8" s="45"/>
      <c r="F8" s="31">
        <f>STDEVP(F3:F6)</f>
        <v>0</v>
      </c>
      <c r="G8" s="31"/>
      <c r="H8" s="32"/>
      <c r="I8" s="49">
        <f>STDEVP(I3:I6)</f>
        <v>49.065118836518515</v>
      </c>
      <c r="J8" s="33" t="s">
        <v>32</v>
      </c>
    </row>
    <row r="9" spans="1:26" x14ac:dyDescent="0.2">
      <c r="A9" s="5" t="s">
        <v>2</v>
      </c>
      <c r="B9" s="11">
        <v>1</v>
      </c>
      <c r="C9" s="1">
        <v>775</v>
      </c>
      <c r="D9" s="1">
        <v>786</v>
      </c>
      <c r="E9" s="10">
        <f t="shared" si="1"/>
        <v>11</v>
      </c>
      <c r="F9" s="2">
        <v>18</v>
      </c>
      <c r="G9" s="2">
        <v>4.1000000000000002E-2</v>
      </c>
      <c r="H9" s="1">
        <v>0.104</v>
      </c>
      <c r="I9" s="4">
        <f t="shared" si="0"/>
        <v>78.057692307692321</v>
      </c>
    </row>
    <row r="10" spans="1:26" x14ac:dyDescent="0.2">
      <c r="A10" s="5"/>
      <c r="B10" s="11">
        <v>2</v>
      </c>
      <c r="C10" s="1">
        <v>775</v>
      </c>
      <c r="D10" s="1">
        <v>784</v>
      </c>
      <c r="E10" s="10">
        <f t="shared" si="1"/>
        <v>9</v>
      </c>
      <c r="F10" s="2">
        <v>18</v>
      </c>
      <c r="G10" s="2">
        <v>4.1000000000000002E-2</v>
      </c>
      <c r="H10" s="1">
        <v>0.1065</v>
      </c>
      <c r="I10" s="4">
        <f t="shared" si="0"/>
        <v>62.366197183098599</v>
      </c>
    </row>
    <row r="11" spans="1:26" x14ac:dyDescent="0.2">
      <c r="A11" s="5"/>
      <c r="B11" s="11">
        <v>3</v>
      </c>
      <c r="C11" s="1">
        <v>775</v>
      </c>
      <c r="D11" s="1">
        <v>791</v>
      </c>
      <c r="E11" s="10">
        <f t="shared" si="1"/>
        <v>16</v>
      </c>
      <c r="F11" s="2">
        <v>18</v>
      </c>
      <c r="G11" s="2">
        <v>4.1000000000000002E-2</v>
      </c>
      <c r="H11" s="1">
        <v>0.1268</v>
      </c>
      <c r="I11" s="4">
        <f t="shared" si="0"/>
        <v>93.123028391167196</v>
      </c>
    </row>
    <row r="12" spans="1:26" x14ac:dyDescent="0.2">
      <c r="A12" s="5"/>
      <c r="B12" s="11">
        <v>4</v>
      </c>
      <c r="C12" s="1">
        <v>775</v>
      </c>
      <c r="D12" s="1">
        <v>791</v>
      </c>
      <c r="E12" s="10">
        <f t="shared" si="1"/>
        <v>16</v>
      </c>
      <c r="F12" s="2">
        <v>18</v>
      </c>
      <c r="G12" s="2">
        <v>4.1000000000000002E-2</v>
      </c>
      <c r="H12" s="1">
        <v>0.12839999999999999</v>
      </c>
      <c r="I12" s="4">
        <f t="shared" si="0"/>
        <v>91.962616822429922</v>
      </c>
    </row>
    <row r="13" spans="1:26" s="33" customFormat="1" x14ac:dyDescent="0.2">
      <c r="A13" s="29"/>
      <c r="B13" s="30"/>
      <c r="C13" s="32"/>
      <c r="D13" s="32"/>
      <c r="E13" s="45"/>
      <c r="F13" s="31">
        <f>AVERAGE(F9:F12)</f>
        <v>18</v>
      </c>
      <c r="G13" s="31"/>
      <c r="H13" s="32"/>
      <c r="I13" s="49">
        <f>AVERAGE(I9:I12)</f>
        <v>81.377383676097011</v>
      </c>
      <c r="J13" s="33" t="s">
        <v>31</v>
      </c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s="33" customFormat="1" x14ac:dyDescent="0.2">
      <c r="A14" s="29"/>
      <c r="B14" s="30"/>
      <c r="C14" s="32"/>
      <c r="D14" s="32"/>
      <c r="E14" s="45"/>
      <c r="F14" s="31">
        <f>STDEVP(F9:F12)</f>
        <v>0</v>
      </c>
      <c r="G14" s="31"/>
      <c r="H14" s="32"/>
      <c r="I14" s="49">
        <f>STDEVP(I9:I12)</f>
        <v>12.474502927851542</v>
      </c>
      <c r="J14" s="33" t="s">
        <v>32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26" x14ac:dyDescent="0.2">
      <c r="A15" s="5" t="s">
        <v>3</v>
      </c>
      <c r="B15" s="11">
        <v>1</v>
      </c>
      <c r="C15" s="1">
        <v>835</v>
      </c>
      <c r="D15" s="1">
        <v>870</v>
      </c>
      <c r="E15" s="10">
        <f t="shared" si="1"/>
        <v>35</v>
      </c>
      <c r="F15" s="2">
        <v>18</v>
      </c>
      <c r="G15" s="2">
        <v>4.1000000000000002E-2</v>
      </c>
      <c r="H15" s="1">
        <v>0.1138</v>
      </c>
      <c r="I15" s="4">
        <f t="shared" si="0"/>
        <v>226.97715289982426</v>
      </c>
    </row>
    <row r="16" spans="1:26" x14ac:dyDescent="0.2">
      <c r="A16" s="5"/>
      <c r="B16" s="11">
        <v>2</v>
      </c>
      <c r="C16" s="1">
        <v>835</v>
      </c>
      <c r="D16" s="1">
        <v>891</v>
      </c>
      <c r="E16" s="10">
        <f t="shared" si="1"/>
        <v>56</v>
      </c>
      <c r="F16" s="2">
        <v>18</v>
      </c>
      <c r="G16" s="2">
        <v>4.1000000000000002E-2</v>
      </c>
      <c r="H16" s="1">
        <v>0.18129999999999999</v>
      </c>
      <c r="I16" s="4">
        <f t="shared" si="0"/>
        <v>227.95366795366797</v>
      </c>
    </row>
    <row r="17" spans="1:26" x14ac:dyDescent="0.2">
      <c r="A17" s="5"/>
      <c r="B17" s="11">
        <v>3</v>
      </c>
      <c r="C17" s="1">
        <v>835</v>
      </c>
      <c r="D17" s="1">
        <v>890</v>
      </c>
      <c r="E17" s="10">
        <f t="shared" si="1"/>
        <v>55</v>
      </c>
      <c r="F17" s="2">
        <v>18</v>
      </c>
      <c r="G17" s="2">
        <v>4.1000000000000002E-2</v>
      </c>
      <c r="H17" s="1">
        <v>0.14119999999999999</v>
      </c>
      <c r="I17" s="4">
        <f t="shared" si="0"/>
        <v>287.46458923512751</v>
      </c>
    </row>
    <row r="18" spans="1:26" x14ac:dyDescent="0.2">
      <c r="A18" s="5"/>
      <c r="B18" s="11">
        <v>4</v>
      </c>
      <c r="C18" s="1">
        <v>835</v>
      </c>
      <c r="D18" s="1">
        <v>882</v>
      </c>
      <c r="E18" s="10">
        <f t="shared" si="1"/>
        <v>47</v>
      </c>
      <c r="F18" s="2">
        <v>18</v>
      </c>
      <c r="G18" s="2">
        <v>4.1000000000000002E-2</v>
      </c>
      <c r="H18" s="1">
        <v>0.1552</v>
      </c>
      <c r="I18" s="4">
        <f t="shared" si="0"/>
        <v>223.49226804123711</v>
      </c>
    </row>
    <row r="19" spans="1:26" s="33" customFormat="1" x14ac:dyDescent="0.2">
      <c r="A19" s="29"/>
      <c r="B19" s="30"/>
      <c r="C19" s="32"/>
      <c r="D19" s="32"/>
      <c r="E19" s="45"/>
      <c r="F19" s="31">
        <f>AVERAGE(F15:F18)</f>
        <v>18</v>
      </c>
      <c r="G19" s="31"/>
      <c r="H19" s="32"/>
      <c r="I19" s="49">
        <f>AVERAGE(I15:I18)</f>
        <v>241.47191953246423</v>
      </c>
      <c r="J19" s="33" t="s">
        <v>31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s="33" customFormat="1" x14ac:dyDescent="0.2">
      <c r="A20" s="29"/>
      <c r="B20" s="30"/>
      <c r="C20" s="32"/>
      <c r="D20" s="32"/>
      <c r="E20" s="45"/>
      <c r="F20" s="31">
        <f>STDEVP(F15:F18)</f>
        <v>0</v>
      </c>
      <c r="G20" s="31"/>
      <c r="H20" s="32"/>
      <c r="I20" s="49">
        <f>STDEVP(I15:I18)</f>
        <v>26.605614631157014</v>
      </c>
      <c r="J20" s="33" t="s">
        <v>32</v>
      </c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x14ac:dyDescent="0.2">
      <c r="A21" s="5" t="s">
        <v>4</v>
      </c>
      <c r="B21" s="11">
        <v>1</v>
      </c>
      <c r="C21" s="1">
        <v>1479</v>
      </c>
      <c r="D21" s="1">
        <v>1501</v>
      </c>
      <c r="E21" s="54">
        <f t="shared" si="1"/>
        <v>22</v>
      </c>
      <c r="F21" s="2">
        <v>18</v>
      </c>
      <c r="G21" s="2">
        <v>4.1000000000000002E-2</v>
      </c>
      <c r="H21" s="1">
        <v>9.4299999999999995E-2</v>
      </c>
      <c r="I21" s="4">
        <f t="shared" si="0"/>
        <v>172.17391304347828</v>
      </c>
    </row>
    <row r="22" spans="1:26" x14ac:dyDescent="0.2">
      <c r="A22" s="5"/>
      <c r="B22" s="11">
        <v>2</v>
      </c>
      <c r="C22" s="1">
        <v>1479</v>
      </c>
      <c r="D22" s="1">
        <v>1503</v>
      </c>
      <c r="E22" s="54">
        <f t="shared" si="1"/>
        <v>24</v>
      </c>
      <c r="F22" s="2">
        <v>18</v>
      </c>
      <c r="G22" s="2">
        <v>4.1000000000000002E-2</v>
      </c>
      <c r="H22" s="1">
        <v>8.1699999999999995E-2</v>
      </c>
      <c r="I22" s="4">
        <f t="shared" si="0"/>
        <v>216.79314565483477</v>
      </c>
    </row>
    <row r="23" spans="1:26" x14ac:dyDescent="0.2">
      <c r="A23" s="5"/>
      <c r="B23" s="11">
        <v>3</v>
      </c>
      <c r="C23" s="1">
        <v>1479</v>
      </c>
      <c r="D23" s="1">
        <v>1510</v>
      </c>
      <c r="E23" s="54">
        <f t="shared" si="1"/>
        <v>31</v>
      </c>
      <c r="F23" s="2">
        <v>18</v>
      </c>
      <c r="G23" s="2">
        <v>4.1000000000000002E-2</v>
      </c>
      <c r="H23" s="1">
        <v>0.1429</v>
      </c>
      <c r="I23" s="4">
        <f t="shared" si="0"/>
        <v>160.09797060881735</v>
      </c>
    </row>
    <row r="24" spans="1:26" x14ac:dyDescent="0.2">
      <c r="A24" s="34"/>
      <c r="B24" s="35">
        <v>4</v>
      </c>
      <c r="C24" s="1">
        <v>1479</v>
      </c>
      <c r="D24" s="36">
        <v>1499</v>
      </c>
      <c r="E24" s="54">
        <f t="shared" si="1"/>
        <v>20</v>
      </c>
      <c r="F24" s="2">
        <v>18</v>
      </c>
      <c r="G24" s="2">
        <v>4.1000000000000002E-2</v>
      </c>
      <c r="H24" s="36">
        <v>9.6000000000000002E-2</v>
      </c>
      <c r="I24" s="4">
        <f t="shared" si="0"/>
        <v>153.75</v>
      </c>
    </row>
    <row r="25" spans="1:26" x14ac:dyDescent="0.2">
      <c r="A25" s="39"/>
      <c r="B25" s="40"/>
      <c r="C25" s="41"/>
      <c r="D25" s="41"/>
      <c r="E25" s="55"/>
      <c r="F25" s="31">
        <f>AVERAGE(F21:F24)</f>
        <v>18</v>
      </c>
      <c r="G25" s="32"/>
      <c r="H25" s="41"/>
      <c r="I25" s="49">
        <f>AVERAGE(I21:I24)</f>
        <v>175.70375732678261</v>
      </c>
      <c r="J25" s="33" t="s">
        <v>31</v>
      </c>
    </row>
    <row r="26" spans="1:26" ht="13.5" thickBot="1" x14ac:dyDescent="0.25">
      <c r="A26" s="42"/>
      <c r="B26" s="43"/>
      <c r="C26" s="44"/>
      <c r="D26" s="44"/>
      <c r="E26" s="55"/>
      <c r="F26" s="31">
        <f>STDEVP(F21:F24)</f>
        <v>0</v>
      </c>
      <c r="G26" s="41"/>
      <c r="H26" s="41"/>
      <c r="I26" s="49">
        <f>STDEVP(I21:I24)</f>
        <v>24.628772166349052</v>
      </c>
      <c r="J26" s="33" t="s">
        <v>32</v>
      </c>
    </row>
    <row r="27" spans="1:26" ht="13.5" thickBot="1" x14ac:dyDescent="0.25">
      <c r="B27" s="13"/>
      <c r="E27" s="56"/>
      <c r="F27" s="37"/>
      <c r="G27" s="37"/>
      <c r="H27" s="38"/>
      <c r="I27" s="4"/>
    </row>
    <row r="28" spans="1:26" ht="13.5" thickBot="1" x14ac:dyDescent="0.25">
      <c r="A28" s="8" t="s">
        <v>38</v>
      </c>
      <c r="B28" s="14">
        <v>1</v>
      </c>
      <c r="C28" s="9">
        <v>835</v>
      </c>
      <c r="D28" s="9">
        <v>925</v>
      </c>
      <c r="E28" s="54">
        <f t="shared" ref="E28:E35" si="2">D28-C28</f>
        <v>90</v>
      </c>
      <c r="F28" s="2">
        <v>18</v>
      </c>
      <c r="G28" s="2">
        <v>4.1000000000000002E-2</v>
      </c>
      <c r="H28" s="2">
        <v>10.1762</v>
      </c>
      <c r="I28" s="4">
        <f t="shared" si="0"/>
        <v>6.526994359387591</v>
      </c>
    </row>
    <row r="29" spans="1:26" ht="13.5" thickBot="1" x14ac:dyDescent="0.25">
      <c r="A29" s="5"/>
      <c r="B29" s="11">
        <v>2</v>
      </c>
      <c r="C29" s="9">
        <v>835</v>
      </c>
      <c r="D29" s="1">
        <v>874</v>
      </c>
      <c r="E29" s="54">
        <f t="shared" si="2"/>
        <v>39</v>
      </c>
      <c r="F29" s="2">
        <v>18</v>
      </c>
      <c r="G29" s="2">
        <v>4.1000000000000002E-2</v>
      </c>
      <c r="H29" s="1">
        <v>10.4255</v>
      </c>
      <c r="I29" s="4">
        <f t="shared" si="0"/>
        <v>2.7607309001966334</v>
      </c>
    </row>
    <row r="30" spans="1:26" ht="13.5" thickBot="1" x14ac:dyDescent="0.25">
      <c r="A30" s="5"/>
      <c r="B30" s="11">
        <v>3</v>
      </c>
      <c r="C30" s="9">
        <v>835</v>
      </c>
      <c r="D30" s="1">
        <v>886</v>
      </c>
      <c r="E30" s="54">
        <f t="shared" si="2"/>
        <v>51</v>
      </c>
      <c r="F30" s="2">
        <v>18</v>
      </c>
      <c r="G30" s="2">
        <v>4.1000000000000002E-2</v>
      </c>
      <c r="H30" s="1">
        <v>14.643800000000001</v>
      </c>
      <c r="I30" s="4">
        <f t="shared" si="0"/>
        <v>2.5702345019735313</v>
      </c>
    </row>
    <row r="31" spans="1:26" x14ac:dyDescent="0.2">
      <c r="A31" s="5"/>
      <c r="B31" s="11">
        <v>4</v>
      </c>
      <c r="C31" s="9">
        <v>835</v>
      </c>
      <c r="D31" s="1">
        <v>857</v>
      </c>
      <c r="E31" s="54">
        <f t="shared" si="2"/>
        <v>22</v>
      </c>
      <c r="F31" s="2">
        <v>18</v>
      </c>
      <c r="G31" s="2">
        <v>4.1000000000000002E-2</v>
      </c>
      <c r="H31" s="1">
        <v>10.251099999999999</v>
      </c>
      <c r="I31" s="4">
        <f t="shared" si="0"/>
        <v>1.5838300279969957</v>
      </c>
    </row>
    <row r="32" spans="1:26" x14ac:dyDescent="0.2">
      <c r="A32" s="29"/>
      <c r="B32" s="30"/>
      <c r="C32" s="32"/>
      <c r="D32" s="32"/>
      <c r="E32" s="57"/>
      <c r="F32" s="31"/>
      <c r="G32" s="31"/>
      <c r="H32" s="32"/>
      <c r="I32" s="49">
        <f>AVERAGE(I28:I31)</f>
        <v>3.3604474473886876</v>
      </c>
      <c r="J32" s="33" t="s">
        <v>31</v>
      </c>
    </row>
    <row r="33" spans="1:10" x14ac:dyDescent="0.2">
      <c r="A33" s="29"/>
      <c r="B33" s="30"/>
      <c r="C33" s="32"/>
      <c r="D33" s="32"/>
      <c r="E33" s="57"/>
      <c r="F33" s="31"/>
      <c r="G33" s="31"/>
      <c r="H33" s="32"/>
      <c r="I33" s="49">
        <f>STDEVP(I28:I31)</f>
        <v>1.8819860013329963</v>
      </c>
      <c r="J33" s="33" t="s">
        <v>32</v>
      </c>
    </row>
    <row r="34" spans="1:10" x14ac:dyDescent="0.2">
      <c r="A34" s="5" t="s">
        <v>33</v>
      </c>
      <c r="B34" s="11">
        <v>1</v>
      </c>
      <c r="C34" s="1">
        <v>1479</v>
      </c>
      <c r="D34" s="1">
        <v>1774</v>
      </c>
      <c r="E34" s="54">
        <f t="shared" si="2"/>
        <v>295</v>
      </c>
      <c r="F34" s="2">
        <v>18</v>
      </c>
      <c r="G34" s="2">
        <v>4.1000000000000002E-2</v>
      </c>
      <c r="H34" s="1">
        <v>4.3186999999999998</v>
      </c>
      <c r="I34" s="4">
        <f t="shared" si="0"/>
        <v>50.411003311181609</v>
      </c>
    </row>
    <row r="35" spans="1:10" x14ac:dyDescent="0.2">
      <c r="A35" s="5"/>
      <c r="B35" s="11">
        <v>2</v>
      </c>
      <c r="C35" s="1">
        <v>775</v>
      </c>
      <c r="D35" s="1">
        <v>1052</v>
      </c>
      <c r="E35" s="54">
        <f t="shared" si="2"/>
        <v>277</v>
      </c>
      <c r="F35" s="2">
        <v>18</v>
      </c>
      <c r="G35" s="2">
        <v>4.1000000000000002E-2</v>
      </c>
      <c r="H35" s="1">
        <v>4.6990999999999996</v>
      </c>
      <c r="I35" s="4">
        <f t="shared" si="0"/>
        <v>43.503224021621172</v>
      </c>
    </row>
    <row r="36" spans="1:10" ht="13.5" thickBot="1" x14ac:dyDescent="0.25">
      <c r="A36" s="5"/>
      <c r="B36" s="11">
        <v>3</v>
      </c>
      <c r="C36" s="1"/>
      <c r="D36" s="1"/>
      <c r="E36" s="54"/>
      <c r="F36" s="2"/>
      <c r="G36" s="2"/>
      <c r="H36" s="7"/>
      <c r="I36" s="4"/>
    </row>
    <row r="37" spans="1:10" ht="13.5" thickBot="1" x14ac:dyDescent="0.25">
      <c r="A37" s="6"/>
      <c r="B37" s="12">
        <v>4</v>
      </c>
      <c r="C37" s="7"/>
      <c r="D37" s="7"/>
      <c r="E37" s="54"/>
      <c r="F37" s="2"/>
      <c r="G37" s="2"/>
      <c r="H37" s="1"/>
      <c r="I37" s="4"/>
    </row>
    <row r="38" spans="1:10" x14ac:dyDescent="0.2">
      <c r="A38" s="46"/>
      <c r="B38" s="47"/>
      <c r="C38" s="46"/>
      <c r="D38" s="46"/>
      <c r="E38" s="58"/>
      <c r="F38" s="31"/>
      <c r="G38" s="31"/>
      <c r="H38" s="46"/>
      <c r="I38" s="49">
        <f>AVERAGE(I34:I37)</f>
        <v>46.957113666401391</v>
      </c>
      <c r="J38" s="33" t="s">
        <v>31</v>
      </c>
    </row>
    <row r="39" spans="1:10" ht="13.5" thickBot="1" x14ac:dyDescent="0.25">
      <c r="A39" s="33"/>
      <c r="B39" s="33"/>
      <c r="C39" s="33"/>
      <c r="D39" s="33"/>
      <c r="E39" s="59"/>
      <c r="F39" s="31"/>
      <c r="G39" s="31"/>
      <c r="H39" s="33"/>
      <c r="I39" s="49">
        <f>STDEVP(I34:I37)</f>
        <v>3.4538896447802188</v>
      </c>
      <c r="J39" s="33" t="s">
        <v>32</v>
      </c>
    </row>
    <row r="40" spans="1:10" ht="13.5" thickBot="1" x14ac:dyDescent="0.25">
      <c r="A40" s="50" t="s">
        <v>37</v>
      </c>
      <c r="B40" s="14">
        <v>1</v>
      </c>
      <c r="C40" s="9">
        <v>951</v>
      </c>
      <c r="D40" s="9">
        <v>974</v>
      </c>
      <c r="E40" s="54">
        <f t="shared" ref="E40:E43" si="3">D40-C40</f>
        <v>23</v>
      </c>
      <c r="F40" s="2">
        <v>18</v>
      </c>
      <c r="G40" s="2">
        <v>4.1000000000000002E-2</v>
      </c>
      <c r="H40" s="9">
        <v>6.97</v>
      </c>
      <c r="I40" s="4">
        <f t="shared" si="0"/>
        <v>2.4352941176470591</v>
      </c>
    </row>
    <row r="41" spans="1:10" ht="13.5" thickBot="1" x14ac:dyDescent="0.25">
      <c r="A41" s="5"/>
      <c r="B41" s="11">
        <v>2</v>
      </c>
      <c r="C41" s="9">
        <v>951</v>
      </c>
      <c r="D41" s="1">
        <v>992</v>
      </c>
      <c r="E41" s="54">
        <f t="shared" si="3"/>
        <v>41</v>
      </c>
      <c r="F41" s="2">
        <v>18</v>
      </c>
      <c r="G41" s="2">
        <v>4.1000000000000002E-2</v>
      </c>
      <c r="H41" s="1">
        <v>8.2169000000000008</v>
      </c>
      <c r="I41" s="4">
        <f t="shared" si="0"/>
        <v>3.6824106414827975</v>
      </c>
    </row>
    <row r="42" spans="1:10" ht="13.5" thickBot="1" x14ac:dyDescent="0.25">
      <c r="A42" s="5"/>
      <c r="B42" s="11">
        <v>3</v>
      </c>
      <c r="C42" s="9">
        <v>951</v>
      </c>
      <c r="D42" s="1">
        <v>1005</v>
      </c>
      <c r="E42" s="54">
        <f t="shared" si="3"/>
        <v>54</v>
      </c>
      <c r="F42" s="2">
        <v>18</v>
      </c>
      <c r="G42" s="2">
        <v>4.1000000000000002E-2</v>
      </c>
      <c r="H42" s="1">
        <v>9.0139999999999993</v>
      </c>
      <c r="I42" s="4">
        <f t="shared" si="0"/>
        <v>4.4211226980252949</v>
      </c>
    </row>
    <row r="43" spans="1:10" x14ac:dyDescent="0.2">
      <c r="A43" s="5"/>
      <c r="B43" s="11">
        <v>4</v>
      </c>
      <c r="C43" s="9">
        <v>951</v>
      </c>
      <c r="D43" s="1">
        <v>1010</v>
      </c>
      <c r="E43" s="54">
        <f t="shared" si="3"/>
        <v>59</v>
      </c>
      <c r="F43" s="2">
        <v>18</v>
      </c>
      <c r="G43" s="2">
        <v>4.1000000000000002E-2</v>
      </c>
      <c r="H43" s="1">
        <v>8.9315999999999995</v>
      </c>
      <c r="I43" s="4">
        <f t="shared" si="0"/>
        <v>4.8750503829101177</v>
      </c>
    </row>
    <row r="44" spans="1:10" x14ac:dyDescent="0.2">
      <c r="A44" s="29"/>
      <c r="B44" s="30"/>
      <c r="C44" s="32"/>
      <c r="D44" s="32"/>
      <c r="E44" s="60"/>
      <c r="F44" s="31"/>
      <c r="G44" s="31"/>
      <c r="H44" s="32"/>
      <c r="I44" s="49">
        <f>AVERAGE(I40:I43)</f>
        <v>3.8534694600163171</v>
      </c>
      <c r="J44" s="33" t="s">
        <v>31</v>
      </c>
    </row>
    <row r="45" spans="1:10" x14ac:dyDescent="0.2">
      <c r="A45" s="29"/>
      <c r="B45" s="30"/>
      <c r="C45" s="32"/>
      <c r="D45" s="32"/>
      <c r="E45" s="60"/>
      <c r="F45" s="31"/>
      <c r="G45" s="31"/>
      <c r="H45" s="32"/>
      <c r="I45" s="49">
        <f>STDEVP(I40:I43)</f>
        <v>0.92281365964978035</v>
      </c>
      <c r="J45" s="33" t="s">
        <v>32</v>
      </c>
    </row>
    <row r="46" spans="1:10" x14ac:dyDescent="0.2">
      <c r="A46" s="5" t="s">
        <v>34</v>
      </c>
      <c r="B46" s="11">
        <v>1</v>
      </c>
      <c r="C46" s="1">
        <v>775</v>
      </c>
      <c r="D46" s="1">
        <v>814</v>
      </c>
      <c r="E46" s="54">
        <f t="shared" ref="E46:E49" si="4">D46-C46</f>
        <v>39</v>
      </c>
      <c r="F46" s="2">
        <v>18</v>
      </c>
      <c r="G46" s="2">
        <v>4.1000000000000002E-2</v>
      </c>
      <c r="H46" s="1">
        <v>4.8719000000000001</v>
      </c>
      <c r="I46" s="4">
        <f t="shared" si="0"/>
        <v>5.9077567273548306</v>
      </c>
    </row>
    <row r="47" spans="1:10" x14ac:dyDescent="0.2">
      <c r="A47" s="5"/>
      <c r="B47" s="11">
        <v>2</v>
      </c>
      <c r="C47" s="1">
        <v>775</v>
      </c>
      <c r="D47" s="1">
        <v>830</v>
      </c>
      <c r="E47" s="54">
        <f t="shared" si="4"/>
        <v>55</v>
      </c>
      <c r="F47" s="2">
        <v>18</v>
      </c>
      <c r="G47" s="2">
        <v>4.1000000000000002E-2</v>
      </c>
      <c r="H47" s="1">
        <v>5.7374999999999998</v>
      </c>
      <c r="I47" s="4">
        <f t="shared" si="0"/>
        <v>7.0745098039215693</v>
      </c>
    </row>
    <row r="48" spans="1:10" x14ac:dyDescent="0.2">
      <c r="A48" s="5"/>
      <c r="B48" s="11">
        <v>3</v>
      </c>
      <c r="C48" s="1">
        <v>775</v>
      </c>
      <c r="D48" s="1">
        <v>823</v>
      </c>
      <c r="E48" s="54">
        <f t="shared" si="4"/>
        <v>48</v>
      </c>
      <c r="F48" s="2">
        <v>18</v>
      </c>
      <c r="G48" s="2">
        <v>4.1000000000000002E-2</v>
      </c>
      <c r="H48" s="1">
        <v>6.1116000000000001</v>
      </c>
      <c r="I48" s="4">
        <f t="shared" si="0"/>
        <v>5.7961908501865302</v>
      </c>
    </row>
    <row r="49" spans="1:10" x14ac:dyDescent="0.2">
      <c r="A49" s="5"/>
      <c r="B49" s="11">
        <v>4</v>
      </c>
      <c r="C49" s="1">
        <v>775</v>
      </c>
      <c r="D49" s="1">
        <v>851</v>
      </c>
      <c r="E49" s="54">
        <f t="shared" si="4"/>
        <v>76</v>
      </c>
      <c r="F49" s="2">
        <v>18</v>
      </c>
      <c r="G49" s="2">
        <v>4.1000000000000002E-2</v>
      </c>
      <c r="H49" s="1">
        <v>4.8029000000000002</v>
      </c>
      <c r="I49" s="4">
        <f t="shared" si="0"/>
        <v>11.677944575152512</v>
      </c>
    </row>
    <row r="50" spans="1:10" ht="13.5" thickBot="1" x14ac:dyDescent="0.25">
      <c r="A50" s="42"/>
      <c r="B50" s="43"/>
      <c r="C50" s="44"/>
      <c r="D50" s="44"/>
      <c r="E50" s="31"/>
      <c r="F50" s="44"/>
      <c r="G50" s="31"/>
      <c r="H50" s="44"/>
      <c r="I50" s="49">
        <f>AVERAGE(I46:I49)</f>
        <v>7.6141004891538602</v>
      </c>
      <c r="J50" s="33" t="s">
        <v>31</v>
      </c>
    </row>
    <row r="51" spans="1:10" x14ac:dyDescent="0.2">
      <c r="A51" s="33"/>
      <c r="B51" s="33"/>
      <c r="C51" s="33"/>
      <c r="D51" s="33"/>
      <c r="E51" s="33"/>
      <c r="F51" s="33"/>
      <c r="G51" s="33"/>
      <c r="H51" s="33"/>
      <c r="I51" s="49">
        <f>STDEVP(I46:I49)</f>
        <v>2.3990827076080814</v>
      </c>
      <c r="J51" s="33" t="s">
        <v>32</v>
      </c>
    </row>
    <row r="53" spans="1:10" x14ac:dyDescent="0.2">
      <c r="A53" t="s">
        <v>17</v>
      </c>
    </row>
    <row r="55" spans="1:10" x14ac:dyDescent="0.2">
      <c r="A55" t="s">
        <v>18</v>
      </c>
    </row>
    <row r="56" spans="1:10" x14ac:dyDescent="0.2">
      <c r="A56" t="s">
        <v>19</v>
      </c>
    </row>
    <row r="57" spans="1:10" x14ac:dyDescent="0.2">
      <c r="A57" t="s">
        <v>20</v>
      </c>
    </row>
    <row r="58" spans="1:10" x14ac:dyDescent="0.2">
      <c r="A58" t="s">
        <v>21</v>
      </c>
    </row>
    <row r="59" spans="1:10" x14ac:dyDescent="0.2">
      <c r="A59" t="s">
        <v>22</v>
      </c>
    </row>
    <row r="61" spans="1:10" x14ac:dyDescent="0.2">
      <c r="A61" t="s">
        <v>23</v>
      </c>
    </row>
    <row r="63" spans="1:10" x14ac:dyDescent="0.2">
      <c r="A63" t="s">
        <v>24</v>
      </c>
    </row>
    <row r="64" spans="1:10" x14ac:dyDescent="0.2">
      <c r="A64" t="s">
        <v>25</v>
      </c>
    </row>
    <row r="65" spans="1:1" x14ac:dyDescent="0.2">
      <c r="A65" t="s">
        <v>26</v>
      </c>
    </row>
    <row r="67" spans="1:1" x14ac:dyDescent="0.2">
      <c r="A67" t="s">
        <v>27</v>
      </c>
    </row>
    <row r="69" spans="1:1" x14ac:dyDescent="0.2">
      <c r="A69" t="s">
        <v>28</v>
      </c>
    </row>
    <row r="70" spans="1:1" x14ac:dyDescent="0.2">
      <c r="A70" t="s">
        <v>29</v>
      </c>
    </row>
  </sheetData>
  <pageMargins left="0.7" right="0.7" top="0.78740157499999996" bottom="0.78740157499999996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10"/>
  <sheetViews>
    <sheetView workbookViewId="0">
      <selection activeCell="U17" sqref="U17"/>
    </sheetView>
  </sheetViews>
  <sheetFormatPr defaultRowHeight="12.75" x14ac:dyDescent="0.2"/>
  <sheetData>
    <row r="4" spans="3:12" x14ac:dyDescent="0.2">
      <c r="C4">
        <v>45</v>
      </c>
      <c r="D4">
        <v>25</v>
      </c>
      <c r="E4">
        <v>15</v>
      </c>
      <c r="F4">
        <f>(C4*D4)/$E$4</f>
        <v>75</v>
      </c>
    </row>
    <row r="5" spans="3:12" x14ac:dyDescent="0.2">
      <c r="C5">
        <v>45</v>
      </c>
      <c r="D5">
        <v>25</v>
      </c>
      <c r="E5" s="51">
        <v>20</v>
      </c>
      <c r="F5">
        <f t="shared" ref="F5:F7" si="0">(C5*D5)/$E$4</f>
        <v>75</v>
      </c>
    </row>
    <row r="6" spans="3:12" x14ac:dyDescent="0.2">
      <c r="C6">
        <v>15</v>
      </c>
      <c r="D6">
        <v>25</v>
      </c>
      <c r="E6" s="51">
        <v>25</v>
      </c>
      <c r="F6">
        <f t="shared" si="0"/>
        <v>25</v>
      </c>
    </row>
    <row r="7" spans="3:12" x14ac:dyDescent="0.2">
      <c r="C7">
        <v>15</v>
      </c>
      <c r="D7">
        <v>16</v>
      </c>
      <c r="E7" s="51">
        <v>30</v>
      </c>
      <c r="F7">
        <f t="shared" si="0"/>
        <v>16</v>
      </c>
      <c r="J7" s="53" t="s">
        <v>39</v>
      </c>
      <c r="K7">
        <v>30</v>
      </c>
      <c r="L7">
        <v>15</v>
      </c>
    </row>
    <row r="8" spans="3:12" x14ac:dyDescent="0.2">
      <c r="C8" s="52">
        <f>AVERAGE(C4:C7)</f>
        <v>30</v>
      </c>
      <c r="D8" s="52">
        <f t="shared" ref="D8:F8" si="1">AVERAGE(D4:D7)</f>
        <v>22.75</v>
      </c>
      <c r="E8" s="52">
        <f t="shared" si="1"/>
        <v>22.5</v>
      </c>
      <c r="F8" s="52">
        <f t="shared" si="1"/>
        <v>47.75</v>
      </c>
      <c r="J8" s="53" t="s">
        <v>2</v>
      </c>
      <c r="K8">
        <v>22.75</v>
      </c>
      <c r="L8">
        <v>3.897114317029974</v>
      </c>
    </row>
    <row r="9" spans="3:12" x14ac:dyDescent="0.2">
      <c r="C9">
        <f>STDEVP(C4:C7)</f>
        <v>15</v>
      </c>
      <c r="D9">
        <f t="shared" ref="D9:F9" si="2">STDEVP(D4:D7)</f>
        <v>3.897114317029974</v>
      </c>
      <c r="E9">
        <f t="shared" si="2"/>
        <v>5.5901699437494745</v>
      </c>
      <c r="F9">
        <f t="shared" si="2"/>
        <v>27.435150810593331</v>
      </c>
      <c r="J9" s="53" t="s">
        <v>40</v>
      </c>
      <c r="K9">
        <v>22.5</v>
      </c>
      <c r="L9">
        <v>5.5901699437494745</v>
      </c>
    </row>
    <row r="10" spans="3:12" x14ac:dyDescent="0.2">
      <c r="J10" s="53" t="s">
        <v>4</v>
      </c>
      <c r="K10">
        <v>47.75</v>
      </c>
      <c r="L10">
        <v>27.435150810593331</v>
      </c>
    </row>
  </sheetData>
  <pageMargins left="0.7" right="0.7" top="0.78740157499999996" bottom="0.78740157499999996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Respirace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Pepa</cp:lastModifiedBy>
  <dcterms:created xsi:type="dcterms:W3CDTF">2010-04-09T11:02:18Z</dcterms:created>
  <dcterms:modified xsi:type="dcterms:W3CDTF">2014-04-20T16:54:19Z</dcterms:modified>
</cp:coreProperties>
</file>