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5180" windowHeight="7815" activeTab="1"/>
  </bookViews>
  <sheets>
    <sheet name="Příklad 2" sheetId="1" r:id="rId1"/>
    <sheet name="Příklad 3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J20" i="2" l="1"/>
  <c r="K18" i="2"/>
  <c r="J18" i="2"/>
  <c r="H15" i="2"/>
  <c r="K10" i="2"/>
  <c r="K11" i="2"/>
  <c r="J11" i="2"/>
  <c r="K12" i="2"/>
  <c r="J12" i="2"/>
  <c r="I12" i="2"/>
  <c r="D16" i="2"/>
  <c r="D15" i="2"/>
  <c r="D14" i="2"/>
  <c r="I11" i="2"/>
  <c r="J10" i="2"/>
  <c r="I10" i="2"/>
  <c r="K9" i="2"/>
  <c r="J9" i="2"/>
  <c r="I9" i="2"/>
  <c r="J3" i="2"/>
  <c r="K2" i="2"/>
  <c r="J2" i="2"/>
  <c r="I4" i="2"/>
  <c r="I2" i="2"/>
  <c r="I3" i="2"/>
  <c r="H5" i="2"/>
  <c r="H4" i="2"/>
  <c r="H3" i="2"/>
  <c r="H2" i="2"/>
  <c r="E13" i="1"/>
  <c r="E12" i="1"/>
  <c r="E11" i="1"/>
  <c r="E10" i="1"/>
  <c r="E4" i="1"/>
  <c r="E5" i="1"/>
  <c r="D5" i="1"/>
  <c r="E6" i="1"/>
  <c r="D6" i="1"/>
  <c r="K6" i="1"/>
  <c r="C6" i="1"/>
  <c r="L4" i="1"/>
  <c r="L5" i="1"/>
  <c r="K5" i="1"/>
  <c r="L6" i="1"/>
  <c r="M11" i="1"/>
  <c r="M10" i="1"/>
  <c r="J6" i="1"/>
  <c r="M9" i="1"/>
  <c r="I21" i="1"/>
  <c r="I20" i="1"/>
  <c r="I19" i="1"/>
  <c r="J16" i="1"/>
  <c r="J15" i="1"/>
  <c r="J14" i="1"/>
  <c r="J13" i="1"/>
  <c r="J12" i="1"/>
  <c r="J11" i="1"/>
  <c r="J10" i="1"/>
  <c r="J9" i="1"/>
  <c r="I6" i="1"/>
  <c r="J5" i="1"/>
  <c r="I5" i="1"/>
  <c r="J4" i="1"/>
  <c r="K4" i="1"/>
  <c r="I4" i="1"/>
  <c r="K3" i="1"/>
  <c r="J3" i="1"/>
  <c r="L3" i="1"/>
  <c r="I3" i="1"/>
</calcChain>
</file>

<file path=xl/sharedStrings.xml><?xml version="1.0" encoding="utf-8"?>
<sst xmlns="http://schemas.openxmlformats.org/spreadsheetml/2006/main" count="34" uniqueCount="29">
  <si>
    <t>vyvojovy rok</t>
  </si>
  <si>
    <t>počet škod</t>
  </si>
  <si>
    <t>lambda 3= d3</t>
  </si>
  <si>
    <t>r3</t>
  </si>
  <si>
    <t>r2</t>
  </si>
  <si>
    <t>lambda1</t>
  </si>
  <si>
    <t>lambda 2= d2/(S0,2+S1,2)</t>
  </si>
  <si>
    <t>r1</t>
  </si>
  <si>
    <t>r0</t>
  </si>
  <si>
    <t>lambda0</t>
  </si>
  <si>
    <t>inflace</t>
  </si>
  <si>
    <t>lambda4</t>
  </si>
  <si>
    <t>lambda5</t>
  </si>
  <si>
    <t>lambda6</t>
  </si>
  <si>
    <t>S3,1</t>
  </si>
  <si>
    <t>S3,2</t>
  </si>
  <si>
    <t>S3,3</t>
  </si>
  <si>
    <t>rezerva 2015</t>
  </si>
  <si>
    <t>rezerva 2016</t>
  </si>
  <si>
    <t>rezerva 2017</t>
  </si>
  <si>
    <t>celkem</t>
  </si>
  <si>
    <t>rok</t>
  </si>
  <si>
    <t>lambda3</t>
  </si>
  <si>
    <t>lambda2</t>
  </si>
  <si>
    <t>rezervy</t>
  </si>
  <si>
    <t>chyba v poli 2013,0</t>
  </si>
  <si>
    <t>O</t>
  </si>
  <si>
    <t>S</t>
  </si>
  <si>
    <t>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</si>
</sst>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3">
    <xf numFmtId="0" fontId="0" fillId="0" borderId="0" xfId="0"/>
    <xf numFmtId="0" fontId="1" fillId="2" borderId="0" xfId="1"/>
    <xf numFmtId="0" fontId="2" fillId="3" borderId="0" xfId="2"/>
  </cellXfs>
  <cellStyles count="3">
    <cellStyle name="Chybně" xfId="2" builtinId="27"/>
    <cellStyle name="Normální" xfId="0" builtinId="0"/>
    <cellStyle name="Správně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E16" sqref="E16"/>
    </sheetView>
  </sheetViews>
  <sheetFormatPr defaultRowHeight="15" x14ac:dyDescent="0.25"/>
  <sheetData>
    <row r="1" spans="1:13" x14ac:dyDescent="0.25">
      <c r="B1" t="s">
        <v>0</v>
      </c>
      <c r="I1" t="s">
        <v>0</v>
      </c>
    </row>
    <row r="2" spans="1:13" x14ac:dyDescent="0.25">
      <c r="B2">
        <v>0</v>
      </c>
      <c r="C2">
        <v>1</v>
      </c>
      <c r="D2">
        <v>2</v>
      </c>
      <c r="E2">
        <v>3</v>
      </c>
      <c r="I2">
        <v>0</v>
      </c>
      <c r="J2">
        <v>1</v>
      </c>
      <c r="K2">
        <v>2</v>
      </c>
      <c r="L2">
        <v>3</v>
      </c>
    </row>
    <row r="3" spans="1:13" x14ac:dyDescent="0.25">
      <c r="A3">
        <v>2011</v>
      </c>
      <c r="B3">
        <v>10200</v>
      </c>
      <c r="C3">
        <v>2508</v>
      </c>
      <c r="D3">
        <v>1608</v>
      </c>
      <c r="E3">
        <v>985</v>
      </c>
      <c r="H3">
        <v>2011</v>
      </c>
      <c r="I3">
        <f>B3/$A$9</f>
        <v>14.52991452991453</v>
      </c>
      <c r="J3">
        <f>C3/$A$9</f>
        <v>3.5726495726495728</v>
      </c>
      <c r="K3">
        <f>D3/$A$9</f>
        <v>2.2905982905982905</v>
      </c>
      <c r="L3">
        <f t="shared" ref="J3:L3" si="0">E3/$A$9</f>
        <v>1.4031339031339032</v>
      </c>
    </row>
    <row r="4" spans="1:13" x14ac:dyDescent="0.25">
      <c r="A4">
        <v>2012</v>
      </c>
      <c r="B4">
        <v>9830</v>
      </c>
      <c r="C4">
        <v>2456</v>
      </c>
      <c r="D4">
        <v>1438</v>
      </c>
      <c r="E4" s="1">
        <f>L4*A10</f>
        <v>1065.376</v>
      </c>
      <c r="H4">
        <v>2012</v>
      </c>
      <c r="I4">
        <f>B4/$A$10</f>
        <v>14.562962962962963</v>
      </c>
      <c r="J4">
        <f t="shared" ref="J4:K4" si="1">C4/$A$10</f>
        <v>3.6385185185185187</v>
      </c>
      <c r="K4">
        <f t="shared" si="1"/>
        <v>2.1303703703703705</v>
      </c>
      <c r="L4" s="1">
        <f>J10*I21</f>
        <v>1.5783348148148149</v>
      </c>
    </row>
    <row r="5" spans="1:13" x14ac:dyDescent="0.25">
      <c r="A5">
        <v>2013</v>
      </c>
      <c r="B5">
        <v>10350</v>
      </c>
      <c r="C5">
        <v>2507</v>
      </c>
      <c r="D5" s="1">
        <f>K5*A11</f>
        <v>1622.6512137774223</v>
      </c>
      <c r="E5" s="1">
        <f>A11*L5</f>
        <v>1077.517037037037</v>
      </c>
      <c r="H5">
        <v>2013</v>
      </c>
      <c r="I5">
        <f>B5/$A$11</f>
        <v>14.577464788732394</v>
      </c>
      <c r="J5">
        <f>C5/$A$11</f>
        <v>3.5309859154929577</v>
      </c>
      <c r="K5" s="1">
        <f>J12*I19</f>
        <v>2.2854242447569328</v>
      </c>
      <c r="L5" s="1">
        <f>J10*I20</f>
        <v>1.5176296296296297</v>
      </c>
    </row>
    <row r="6" spans="1:13" x14ac:dyDescent="0.25">
      <c r="A6">
        <v>2014</v>
      </c>
      <c r="B6">
        <v>9976</v>
      </c>
      <c r="C6" s="1">
        <f>J6*A12</f>
        <v>2530.4423678683925</v>
      </c>
      <c r="D6" s="1">
        <f>K6*A12</f>
        <v>1623.3825495357444</v>
      </c>
      <c r="E6" s="1">
        <f>L6*A12</f>
        <v>1078.0026785185185</v>
      </c>
      <c r="H6">
        <v>2014</v>
      </c>
      <c r="I6">
        <f>B6/A12</f>
        <v>14.60614934114202</v>
      </c>
      <c r="J6" s="1">
        <f>M9</f>
        <v>3.7048936572011604</v>
      </c>
      <c r="K6" s="1">
        <f>M10</f>
        <v>2.37684121454721</v>
      </c>
      <c r="L6" s="1">
        <f>M11</f>
        <v>1.5783348148148149</v>
      </c>
    </row>
    <row r="8" spans="1:13" x14ac:dyDescent="0.25">
      <c r="A8" t="s">
        <v>1</v>
      </c>
    </row>
    <row r="9" spans="1:13" x14ac:dyDescent="0.25">
      <c r="A9">
        <v>702</v>
      </c>
      <c r="H9" t="s">
        <v>2</v>
      </c>
      <c r="J9">
        <f>I6+J5+K4+L3</f>
        <v>21.670639530139251</v>
      </c>
      <c r="L9" t="s">
        <v>14</v>
      </c>
      <c r="M9">
        <f>I19*J14</f>
        <v>3.7048936572011604</v>
      </c>
    </row>
    <row r="10" spans="1:13" x14ac:dyDescent="0.25">
      <c r="A10">
        <v>675</v>
      </c>
      <c r="C10" t="s">
        <v>17</v>
      </c>
      <c r="E10" s="2">
        <f>C6+D5+E4</f>
        <v>5218.4695816458152</v>
      </c>
      <c r="H10" t="s">
        <v>3</v>
      </c>
      <c r="J10">
        <f>L3/J9</f>
        <v>6.4748153887311088E-2</v>
      </c>
      <c r="L10" t="s">
        <v>15</v>
      </c>
      <c r="M10">
        <f>I20*J12</f>
        <v>2.37684121454721</v>
      </c>
    </row>
    <row r="11" spans="1:13" x14ac:dyDescent="0.25">
      <c r="A11">
        <v>710</v>
      </c>
      <c r="C11" t="s">
        <v>18</v>
      </c>
      <c r="E11" s="2">
        <f>D6+E5</f>
        <v>2700.8995865727811</v>
      </c>
      <c r="H11" t="s">
        <v>6</v>
      </c>
      <c r="J11">
        <f>(I5+J4+K3)/(1-J10)</f>
        <v>21.926266901352211</v>
      </c>
      <c r="L11" t="s">
        <v>16</v>
      </c>
      <c r="M11">
        <f>I21*J10</f>
        <v>1.5783348148148149</v>
      </c>
    </row>
    <row r="12" spans="1:13" x14ac:dyDescent="0.25">
      <c r="A12">
        <v>683</v>
      </c>
      <c r="C12" t="s">
        <v>19</v>
      </c>
      <c r="E12" s="2">
        <f>E6</f>
        <v>1078.0026785185185</v>
      </c>
      <c r="H12" t="s">
        <v>4</v>
      </c>
      <c r="J12">
        <f>(K3+K4)/(J11+J9)</f>
        <v>0.10140555885348902</v>
      </c>
    </row>
    <row r="13" spans="1:13" x14ac:dyDescent="0.25">
      <c r="C13" t="s">
        <v>20</v>
      </c>
      <c r="E13" s="1">
        <f>SUM(E10:E12)</f>
        <v>8997.3718467371145</v>
      </c>
      <c r="H13" t="s">
        <v>5</v>
      </c>
      <c r="J13">
        <f>(I4+J3)/(1-J12-J10)</f>
        <v>21.749347347007028</v>
      </c>
    </row>
    <row r="14" spans="1:13" x14ac:dyDescent="0.25">
      <c r="H14" t="s">
        <v>7</v>
      </c>
      <c r="J14">
        <f>(J3+J4+J5)/(J13+J11+J9)</f>
        <v>0.16438821486344554</v>
      </c>
    </row>
    <row r="15" spans="1:13" x14ac:dyDescent="0.25">
      <c r="H15" t="s">
        <v>8</v>
      </c>
      <c r="J15">
        <f>1-J14-J12-J10</f>
        <v>0.66945807239575439</v>
      </c>
    </row>
    <row r="16" spans="1:13" x14ac:dyDescent="0.25">
      <c r="H16" t="s">
        <v>9</v>
      </c>
      <c r="J16">
        <f>I3/J15</f>
        <v>21.703994811679674</v>
      </c>
    </row>
    <row r="18" spans="8:9" x14ac:dyDescent="0.25">
      <c r="H18" t="s">
        <v>10</v>
      </c>
      <c r="I18">
        <v>0.04</v>
      </c>
    </row>
    <row r="19" spans="8:9" x14ac:dyDescent="0.25">
      <c r="H19" t="s">
        <v>11</v>
      </c>
      <c r="I19">
        <f>J9*(1+I18)</f>
        <v>22.537465111344822</v>
      </c>
    </row>
    <row r="20" spans="8:9" x14ac:dyDescent="0.25">
      <c r="H20" t="s">
        <v>12</v>
      </c>
      <c r="I20">
        <f>I19*(1+I18)</f>
        <v>23.438963715798614</v>
      </c>
    </row>
    <row r="21" spans="8:9" x14ac:dyDescent="0.25">
      <c r="H21" t="s">
        <v>13</v>
      </c>
      <c r="I21">
        <f>I20*(1+I18)</f>
        <v>24.376522264430559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M20" sqref="M20"/>
    </sheetView>
  </sheetViews>
  <sheetFormatPr defaultRowHeight="15" x14ac:dyDescent="0.25"/>
  <sheetData>
    <row r="1" spans="1:11" x14ac:dyDescent="0.25">
      <c r="A1" t="s">
        <v>21</v>
      </c>
      <c r="B1">
        <v>0</v>
      </c>
      <c r="C1">
        <v>1</v>
      </c>
      <c r="D1">
        <v>2</v>
      </c>
      <c r="E1">
        <v>3</v>
      </c>
      <c r="G1" t="s">
        <v>21</v>
      </c>
      <c r="H1">
        <v>0</v>
      </c>
      <c r="I1">
        <v>1</v>
      </c>
      <c r="J1">
        <v>2</v>
      </c>
      <c r="K1">
        <v>3</v>
      </c>
    </row>
    <row r="2" spans="1:11" x14ac:dyDescent="0.25">
      <c r="A2">
        <v>2011</v>
      </c>
      <c r="B2">
        <v>6450</v>
      </c>
      <c r="C2">
        <v>2510</v>
      </c>
      <c r="D2">
        <v>1520</v>
      </c>
      <c r="E2">
        <v>750</v>
      </c>
      <c r="G2">
        <v>2011</v>
      </c>
      <c r="H2">
        <f>B2*B8*C8*D8*E8</f>
        <v>7126.4239871999998</v>
      </c>
      <c r="I2">
        <f>C2*C8*D8*E8</f>
        <v>2705.5888384000004</v>
      </c>
      <c r="J2">
        <f>D2*D8*E8</f>
        <v>1590.7225600000002</v>
      </c>
      <c r="K2">
        <f>E2*E8</f>
        <v>768</v>
      </c>
    </row>
    <row r="3" spans="1:11" x14ac:dyDescent="0.25">
      <c r="A3">
        <v>2012</v>
      </c>
      <c r="B3">
        <v>7100</v>
      </c>
      <c r="C3">
        <v>3320</v>
      </c>
      <c r="D3">
        <v>1820</v>
      </c>
      <c r="G3">
        <v>2012</v>
      </c>
      <c r="H3">
        <f>B3*C8*D8*E8</f>
        <v>7653.2592640000003</v>
      </c>
      <c r="I3">
        <f>C3*D8*E8</f>
        <v>3474.4729600000001</v>
      </c>
      <c r="J3">
        <f>D3*E8</f>
        <v>1863.68</v>
      </c>
    </row>
    <row r="4" spans="1:11" x14ac:dyDescent="0.25">
      <c r="A4">
        <v>2013</v>
      </c>
      <c r="B4">
        <v>6900</v>
      </c>
      <c r="C4">
        <v>3001</v>
      </c>
      <c r="G4">
        <v>2013</v>
      </c>
      <c r="H4">
        <f>B4*D8*E8</f>
        <v>7221.0432000000001</v>
      </c>
      <c r="I4">
        <f>C4*E8</f>
        <v>3073.0239999999999</v>
      </c>
    </row>
    <row r="5" spans="1:11" x14ac:dyDescent="0.25">
      <c r="A5">
        <v>2014</v>
      </c>
      <c r="B5">
        <v>7460</v>
      </c>
      <c r="G5">
        <v>2014</v>
      </c>
      <c r="H5">
        <f>B5*E8</f>
        <v>7639.04</v>
      </c>
    </row>
    <row r="7" spans="1:11" x14ac:dyDescent="0.25">
      <c r="A7" t="s">
        <v>10</v>
      </c>
      <c r="B7">
        <v>2011</v>
      </c>
      <c r="C7">
        <v>2012</v>
      </c>
      <c r="D7">
        <v>2013</v>
      </c>
      <c r="E7">
        <v>2014</v>
      </c>
    </row>
    <row r="8" spans="1:11" x14ac:dyDescent="0.25">
      <c r="B8">
        <v>1.0249999999999999</v>
      </c>
      <c r="C8">
        <v>1.03</v>
      </c>
      <c r="D8">
        <v>1.022</v>
      </c>
      <c r="E8">
        <v>1.024</v>
      </c>
      <c r="G8" t="s">
        <v>21</v>
      </c>
      <c r="H8">
        <v>0</v>
      </c>
      <c r="I8">
        <v>1</v>
      </c>
      <c r="J8">
        <v>2</v>
      </c>
      <c r="K8">
        <v>3</v>
      </c>
    </row>
    <row r="9" spans="1:11" x14ac:dyDescent="0.25">
      <c r="G9">
        <v>2011</v>
      </c>
      <c r="H9">
        <v>7126.4239871999998</v>
      </c>
      <c r="I9">
        <f>H2+I2</f>
        <v>9832.0128256000007</v>
      </c>
      <c r="J9">
        <f>H2+I2+J2</f>
        <v>11422.735385600001</v>
      </c>
      <c r="K9">
        <f>H2+I2+J2+K2</f>
        <v>12190.735385600001</v>
      </c>
    </row>
    <row r="10" spans="1:11" x14ac:dyDescent="0.25">
      <c r="G10">
        <v>2012</v>
      </c>
      <c r="H10">
        <v>7653.2592640000003</v>
      </c>
      <c r="I10">
        <f>H3+I3</f>
        <v>11127.732223999999</v>
      </c>
      <c r="J10">
        <f>H3+I3+J3</f>
        <v>12991.412224</v>
      </c>
      <c r="K10" s="1">
        <f>J10*D14</f>
        <v>13864.881165652097</v>
      </c>
    </row>
    <row r="11" spans="1:11" x14ac:dyDescent="0.25">
      <c r="G11">
        <v>2013</v>
      </c>
      <c r="H11">
        <v>7221.0432000000001</v>
      </c>
      <c r="I11">
        <f>H4+I4</f>
        <v>10294.0672</v>
      </c>
      <c r="J11" s="1">
        <f>I11*D15</f>
        <v>11990.645665260037</v>
      </c>
      <c r="K11" s="1">
        <f>J11*D14</f>
        <v>12796.828734381006</v>
      </c>
    </row>
    <row r="12" spans="1:11" x14ac:dyDescent="0.25">
      <c r="G12">
        <v>2014</v>
      </c>
      <c r="H12">
        <v>7639.04</v>
      </c>
      <c r="I12" s="1">
        <f>H12*D16</f>
        <v>10851.874480452081</v>
      </c>
      <c r="J12" s="1">
        <f>I12*D15</f>
        <v>12640.38588158612</v>
      </c>
      <c r="K12" s="1">
        <f>J12*D14</f>
        <v>13490.253801077299</v>
      </c>
    </row>
    <row r="14" spans="1:11" x14ac:dyDescent="0.25">
      <c r="C14" t="s">
        <v>22</v>
      </c>
      <c r="D14">
        <f>K9/J9</f>
        <v>1.067234333465185</v>
      </c>
    </row>
    <row r="15" spans="1:11" x14ac:dyDescent="0.25">
      <c r="C15" t="s">
        <v>23</v>
      </c>
      <c r="D15">
        <f>(J9+J10)/(I9+I10)</f>
        <v>1.1648112871518885</v>
      </c>
      <c r="G15" t="s">
        <v>24</v>
      </c>
      <c r="H15">
        <f>K10-J10+K11-I11+K12-H12</f>
        <v>9227.4442771104004</v>
      </c>
    </row>
    <row r="16" spans="1:11" x14ac:dyDescent="0.25">
      <c r="C16" t="s">
        <v>5</v>
      </c>
      <c r="D16">
        <f>(I9+I10+I11)/(H9+H10+H11)</f>
        <v>1.420580921222049</v>
      </c>
    </row>
    <row r="17" spans="7:11" x14ac:dyDescent="0.25">
      <c r="J17" t="s">
        <v>26</v>
      </c>
      <c r="K17" t="s">
        <v>27</v>
      </c>
    </row>
    <row r="18" spans="7:11" x14ac:dyDescent="0.25">
      <c r="G18" t="s">
        <v>25</v>
      </c>
      <c r="J18">
        <f>I11/D16</f>
        <v>7246.3786090725262</v>
      </c>
      <c r="K18">
        <f>H11</f>
        <v>7221.0432000000001</v>
      </c>
    </row>
    <row r="20" spans="7:11" x14ac:dyDescent="0.25">
      <c r="J20">
        <f>(K18-J18)/K18</f>
        <v>-3.5085524862288721E-3</v>
      </c>
    </row>
    <row r="21" spans="7:11" x14ac:dyDescent="0.25">
      <c r="J21" t="s">
        <v>28</v>
      </c>
      <c r="K21" s="2">
        <v>3.5100000000000001E-3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Příklad 2</vt:lpstr>
      <vt:lpstr>Příklad 3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Silvie Kafkova</dc:creator>
  <cp:lastModifiedBy>Silvie Kafkova</cp:lastModifiedBy>
  <dcterms:created xsi:type="dcterms:W3CDTF">2016-05-05T16:06:42Z</dcterms:created>
  <dcterms:modified xsi:type="dcterms:W3CDTF">2016-05-05T16:58:36Z</dcterms:modified>
</cp:coreProperties>
</file>