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Data-FR-2017\"/>
    </mc:Choice>
  </mc:AlternateContent>
  <bookViews>
    <workbookView xWindow="0" yWindow="60" windowWidth="19440" windowHeight="1170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I47" i="1" l="1"/>
  <c r="I48" i="1"/>
  <c r="I59" i="1" s="1"/>
  <c r="I49" i="1"/>
  <c r="I50" i="1"/>
  <c r="I51" i="1"/>
  <c r="I52" i="1"/>
  <c r="I53" i="1"/>
  <c r="I54" i="1"/>
  <c r="I55" i="1"/>
  <c r="I56" i="1"/>
  <c r="I57" i="1"/>
  <c r="I46" i="1"/>
  <c r="I33" i="1"/>
  <c r="I34" i="1"/>
  <c r="I35" i="1"/>
  <c r="I36" i="1"/>
  <c r="I37" i="1"/>
  <c r="I38" i="1"/>
  <c r="I39" i="1"/>
  <c r="I40" i="1"/>
  <c r="I41" i="1"/>
  <c r="I42" i="1"/>
  <c r="I43" i="1"/>
  <c r="I32" i="1"/>
  <c r="I19" i="1"/>
  <c r="I20" i="1"/>
  <c r="I21" i="1"/>
  <c r="I22" i="1"/>
  <c r="I23" i="1"/>
  <c r="I24" i="1"/>
  <c r="I25" i="1"/>
  <c r="I26" i="1"/>
  <c r="I27" i="1"/>
  <c r="I28" i="1"/>
  <c r="I29" i="1"/>
  <c r="I18" i="1"/>
  <c r="I5" i="1"/>
  <c r="I6" i="1"/>
  <c r="I7" i="1"/>
  <c r="I8" i="1"/>
  <c r="I9" i="1"/>
  <c r="I10" i="1"/>
  <c r="I11" i="1"/>
  <c r="I12" i="1"/>
  <c r="I13" i="1"/>
  <c r="I14" i="1"/>
  <c r="I15" i="1"/>
  <c r="I4" i="1"/>
  <c r="H47" i="1"/>
  <c r="H48" i="1"/>
  <c r="J48" i="1" s="1"/>
  <c r="H49" i="1"/>
  <c r="H50" i="1"/>
  <c r="J50" i="1" s="1"/>
  <c r="H51" i="1"/>
  <c r="H52" i="1"/>
  <c r="J52" i="1" s="1"/>
  <c r="H53" i="1"/>
  <c r="H54" i="1"/>
  <c r="J54" i="1" s="1"/>
  <c r="H55" i="1"/>
  <c r="H56" i="1"/>
  <c r="J56" i="1" s="1"/>
  <c r="H57" i="1"/>
  <c r="H46" i="1"/>
  <c r="H33" i="1"/>
  <c r="H34" i="1"/>
  <c r="J34" i="1" s="1"/>
  <c r="H35" i="1"/>
  <c r="H36" i="1"/>
  <c r="J36" i="1" s="1"/>
  <c r="H37" i="1"/>
  <c r="H38" i="1"/>
  <c r="J38" i="1" s="1"/>
  <c r="H39" i="1"/>
  <c r="H40" i="1"/>
  <c r="J40" i="1" s="1"/>
  <c r="H41" i="1"/>
  <c r="H42" i="1"/>
  <c r="J42" i="1" s="1"/>
  <c r="H43" i="1"/>
  <c r="H32" i="1"/>
  <c r="H19" i="1"/>
  <c r="H20" i="1"/>
  <c r="J20" i="1" s="1"/>
  <c r="H21" i="1"/>
  <c r="H22" i="1"/>
  <c r="J22" i="1" s="1"/>
  <c r="H23" i="1"/>
  <c r="H24" i="1"/>
  <c r="J24" i="1" s="1"/>
  <c r="H25" i="1"/>
  <c r="H26" i="1"/>
  <c r="J26" i="1" s="1"/>
  <c r="H27" i="1"/>
  <c r="H28" i="1"/>
  <c r="J28" i="1" s="1"/>
  <c r="H29" i="1"/>
  <c r="H18" i="1"/>
  <c r="H5" i="1"/>
  <c r="H6" i="1"/>
  <c r="J6" i="1" s="1"/>
  <c r="H7" i="1"/>
  <c r="H8" i="1"/>
  <c r="J8" i="1" s="1"/>
  <c r="H9" i="1"/>
  <c r="H10" i="1"/>
  <c r="J10" i="1" s="1"/>
  <c r="H11" i="1"/>
  <c r="H12" i="1"/>
  <c r="J12" i="1" s="1"/>
  <c r="H13" i="1"/>
  <c r="H14" i="1"/>
  <c r="J14" i="1" s="1"/>
  <c r="H15" i="1"/>
  <c r="H4" i="1"/>
  <c r="G5" i="1"/>
  <c r="G6" i="1"/>
  <c r="G7" i="1"/>
  <c r="G8" i="1"/>
  <c r="G9" i="1"/>
  <c r="G10" i="1"/>
  <c r="G11" i="1"/>
  <c r="G12" i="1"/>
  <c r="G13" i="1"/>
  <c r="G14" i="1"/>
  <c r="G15" i="1"/>
  <c r="G18" i="1"/>
  <c r="G19" i="1"/>
  <c r="G20" i="1"/>
  <c r="G21" i="1"/>
  <c r="G22" i="1"/>
  <c r="G23" i="1"/>
  <c r="G24" i="1"/>
  <c r="G25" i="1"/>
  <c r="G26" i="1"/>
  <c r="G27" i="1"/>
  <c r="G28" i="1"/>
  <c r="G29" i="1"/>
  <c r="G32" i="1"/>
  <c r="G33" i="1"/>
  <c r="G34" i="1"/>
  <c r="G35" i="1"/>
  <c r="G36" i="1"/>
  <c r="G37" i="1"/>
  <c r="G38" i="1"/>
  <c r="G39" i="1"/>
  <c r="G40" i="1"/>
  <c r="G41" i="1"/>
  <c r="G42" i="1"/>
  <c r="G43" i="1"/>
  <c r="G46" i="1"/>
  <c r="G47" i="1"/>
  <c r="G48" i="1"/>
  <c r="G49" i="1"/>
  <c r="G50" i="1"/>
  <c r="G51" i="1"/>
  <c r="G52" i="1"/>
  <c r="G53" i="1"/>
  <c r="G54" i="1"/>
  <c r="G55" i="1"/>
  <c r="G56" i="1"/>
  <c r="G57" i="1"/>
  <c r="G4" i="1"/>
  <c r="J47" i="1"/>
  <c r="J58" i="1" s="1"/>
  <c r="J49" i="1"/>
  <c r="J51" i="1"/>
  <c r="J53" i="1"/>
  <c r="J55" i="1"/>
  <c r="J57" i="1"/>
  <c r="J46" i="1"/>
  <c r="J33" i="1"/>
  <c r="J35" i="1"/>
  <c r="J37" i="1"/>
  <c r="J39" i="1"/>
  <c r="J41" i="1"/>
  <c r="J43" i="1"/>
  <c r="J32" i="1"/>
  <c r="J19" i="1"/>
  <c r="J21" i="1"/>
  <c r="J23" i="1"/>
  <c r="J25" i="1"/>
  <c r="J27" i="1"/>
  <c r="J29" i="1"/>
  <c r="J18" i="1"/>
  <c r="J5" i="1"/>
  <c r="J17" i="1" s="1"/>
  <c r="J7" i="1"/>
  <c r="J9" i="1"/>
  <c r="K9" i="1" s="1"/>
  <c r="J11" i="1"/>
  <c r="J13" i="1"/>
  <c r="J15" i="1"/>
  <c r="K15" i="1" s="1"/>
  <c r="J4" i="1"/>
  <c r="K43" i="1"/>
  <c r="K29" i="1"/>
  <c r="K33" i="1"/>
  <c r="K35" i="1"/>
  <c r="K37" i="1"/>
  <c r="K39" i="1"/>
  <c r="K41" i="1"/>
  <c r="I45" i="1"/>
  <c r="K21" i="1"/>
  <c r="K25" i="1"/>
  <c r="K5" i="1"/>
  <c r="K13" i="1"/>
  <c r="K56" i="1" l="1"/>
  <c r="K54" i="1"/>
  <c r="K52" i="1"/>
  <c r="K50" i="1"/>
  <c r="K48" i="1"/>
  <c r="K57" i="1"/>
  <c r="K55" i="1"/>
  <c r="K53" i="1"/>
  <c r="K51" i="1"/>
  <c r="K49" i="1"/>
  <c r="K47" i="1"/>
  <c r="J59" i="1"/>
  <c r="J44" i="1"/>
  <c r="K40" i="1"/>
  <c r="K38" i="1"/>
  <c r="K36" i="1"/>
  <c r="K34" i="1"/>
  <c r="K42" i="1"/>
  <c r="J45" i="1"/>
  <c r="J30" i="1"/>
  <c r="K28" i="1"/>
  <c r="K26" i="1"/>
  <c r="K24" i="1"/>
  <c r="K22" i="1"/>
  <c r="K20" i="1"/>
  <c r="K23" i="1"/>
  <c r="K19" i="1"/>
  <c r="K27" i="1"/>
  <c r="J31" i="1"/>
  <c r="K14" i="1"/>
  <c r="K10" i="1"/>
  <c r="K12" i="1"/>
  <c r="K8" i="1"/>
  <c r="K11" i="1"/>
  <c r="K7" i="1"/>
  <c r="K6" i="1"/>
  <c r="J16" i="1"/>
  <c r="I31" i="1"/>
  <c r="I30" i="1"/>
  <c r="K18" i="1"/>
  <c r="K32" i="1"/>
  <c r="K46" i="1"/>
  <c r="I44" i="1"/>
  <c r="I58" i="1"/>
  <c r="I17" i="1"/>
  <c r="I16" i="1"/>
  <c r="K4" i="1"/>
  <c r="K44" i="1" l="1"/>
  <c r="K45" i="1"/>
  <c r="K58" i="1"/>
  <c r="K59" i="1"/>
  <c r="K30" i="1"/>
  <c r="K31" i="1"/>
  <c r="K17" i="1"/>
  <c r="K16" i="1"/>
</calcChain>
</file>

<file path=xl/sharedStrings.xml><?xml version="1.0" encoding="utf-8"?>
<sst xmlns="http://schemas.openxmlformats.org/spreadsheetml/2006/main" count="95" uniqueCount="43">
  <si>
    <t>Varianta</t>
  </si>
  <si>
    <t>Opakování</t>
  </si>
  <si>
    <r>
      <t xml:space="preserve">chlorofyl </t>
    </r>
    <r>
      <rPr>
        <i/>
        <sz val="14"/>
        <color rgb="FF000000"/>
        <rFont val="Calibri"/>
        <family val="2"/>
        <charset val="238"/>
        <scheme val="minor"/>
      </rPr>
      <t>a</t>
    </r>
    <r>
      <rPr>
        <sz val="14"/>
        <color rgb="FF000000"/>
        <rFont val="Calibri"/>
        <family val="2"/>
        <charset val="238"/>
        <scheme val="minor"/>
      </rPr>
      <t xml:space="preserve"> =   9,784×A</t>
    </r>
    <r>
      <rPr>
        <vertAlign val="subscript"/>
        <sz val="14"/>
        <color rgb="FF000000"/>
        <rFont val="Calibri"/>
        <family val="2"/>
        <charset val="238"/>
        <scheme val="minor"/>
      </rPr>
      <t>662</t>
    </r>
    <r>
      <rPr>
        <sz val="14"/>
        <color rgb="FF000000"/>
        <rFont val="Calibri"/>
        <family val="2"/>
        <charset val="238"/>
        <scheme val="minor"/>
      </rPr>
      <t xml:space="preserve"> - 0,990×A</t>
    </r>
    <r>
      <rPr>
        <vertAlign val="subscript"/>
        <sz val="14"/>
        <color rgb="FF000000"/>
        <rFont val="Calibri"/>
        <family val="2"/>
        <charset val="238"/>
        <scheme val="minor"/>
      </rPr>
      <t xml:space="preserve">644     </t>
    </r>
    <r>
      <rPr>
        <sz val="14"/>
        <color rgb="FF000000"/>
        <rFont val="Calibri"/>
        <family val="2"/>
        <charset val="238"/>
        <scheme val="minor"/>
      </rPr>
      <t>[mg.l</t>
    </r>
    <r>
      <rPr>
        <vertAlign val="superscript"/>
        <sz val="14"/>
        <color rgb="FF000000"/>
        <rFont val="Calibri"/>
        <family val="2"/>
        <charset val="238"/>
        <scheme val="minor"/>
      </rPr>
      <t>-1</t>
    </r>
    <r>
      <rPr>
        <sz val="14"/>
        <color rgb="FF000000"/>
        <rFont val="Calibri"/>
        <family val="2"/>
        <charset val="238"/>
        <scheme val="minor"/>
      </rPr>
      <t>]</t>
    </r>
  </si>
  <si>
    <r>
      <t xml:space="preserve">chlorofyl </t>
    </r>
    <r>
      <rPr>
        <i/>
        <sz val="14"/>
        <color rgb="FF000000"/>
        <rFont val="Calibri"/>
        <family val="2"/>
        <charset val="238"/>
        <scheme val="minor"/>
      </rPr>
      <t>b</t>
    </r>
    <r>
      <rPr>
        <sz val="14"/>
        <color rgb="FF000000"/>
        <rFont val="Calibri"/>
        <family val="2"/>
        <charset val="238"/>
        <scheme val="minor"/>
      </rPr>
      <t xml:space="preserve"> = 21,426×A</t>
    </r>
    <r>
      <rPr>
        <vertAlign val="subscript"/>
        <sz val="14"/>
        <color rgb="FF000000"/>
        <rFont val="Calibri"/>
        <family val="2"/>
        <charset val="238"/>
        <scheme val="minor"/>
      </rPr>
      <t>644</t>
    </r>
    <r>
      <rPr>
        <sz val="14"/>
        <color rgb="FF000000"/>
        <rFont val="Calibri"/>
        <family val="2"/>
        <charset val="238"/>
        <scheme val="minor"/>
      </rPr>
      <t xml:space="preserve"> - 4,650×A</t>
    </r>
    <r>
      <rPr>
        <vertAlign val="subscript"/>
        <sz val="14"/>
        <color rgb="FF000000"/>
        <rFont val="Calibri"/>
        <family val="2"/>
        <charset val="238"/>
        <scheme val="minor"/>
      </rPr>
      <t xml:space="preserve">662     </t>
    </r>
    <r>
      <rPr>
        <sz val="14"/>
        <color rgb="FF000000"/>
        <rFont val="Calibri"/>
        <family val="2"/>
        <charset val="238"/>
        <scheme val="minor"/>
      </rPr>
      <t>[mg.l</t>
    </r>
    <r>
      <rPr>
        <vertAlign val="superscript"/>
        <sz val="14"/>
        <color rgb="FF000000"/>
        <rFont val="Calibri"/>
        <family val="2"/>
        <charset val="238"/>
        <scheme val="minor"/>
      </rPr>
      <t>-1</t>
    </r>
    <r>
      <rPr>
        <sz val="14"/>
        <color rgb="FF000000"/>
        <rFont val="Calibri"/>
        <family val="2"/>
        <charset val="238"/>
        <scheme val="minor"/>
      </rPr>
      <t>]</t>
    </r>
  </si>
  <si>
    <r>
      <t>mg</t>
    </r>
    <r>
      <rPr>
        <vertAlign val="subscript"/>
        <sz val="11"/>
        <color theme="1"/>
        <rFont val="Calibri"/>
        <family val="2"/>
        <charset val="238"/>
        <scheme val="minor"/>
      </rPr>
      <t>chlorofylu</t>
    </r>
    <r>
      <rPr>
        <sz val="11"/>
        <color theme="1"/>
        <rFont val="Calibri"/>
        <family val="2"/>
        <charset val="238"/>
        <scheme val="minor"/>
      </rPr>
      <t xml:space="preserve"> /g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 FW listu</t>
    </r>
  </si>
  <si>
    <t>dle vzorce</t>
  </si>
  <si>
    <t>chl a</t>
  </si>
  <si>
    <t>chl b</t>
  </si>
  <si>
    <t>přepočet</t>
  </si>
  <si>
    <t>mg/l</t>
  </si>
  <si>
    <t>mg/g</t>
  </si>
  <si>
    <r>
      <t>A</t>
    </r>
    <r>
      <rPr>
        <b/>
        <vertAlign val="subscript"/>
        <sz val="11"/>
        <color theme="1"/>
        <rFont val="Calibri"/>
        <family val="2"/>
        <charset val="238"/>
        <scheme val="minor"/>
      </rPr>
      <t>662</t>
    </r>
  </si>
  <si>
    <r>
      <t>A</t>
    </r>
    <r>
      <rPr>
        <b/>
        <vertAlign val="subscript"/>
        <sz val="11"/>
        <color theme="1"/>
        <rFont val="Calibri"/>
        <family val="2"/>
        <charset val="238"/>
        <scheme val="minor"/>
      </rPr>
      <t>644</t>
    </r>
  </si>
  <si>
    <t>dle vzorce:</t>
  </si>
  <si>
    <t>následný přepočet:</t>
  </si>
  <si>
    <t>bez P</t>
  </si>
  <si>
    <t>Navážka</t>
  </si>
  <si>
    <t>bez Fe</t>
  </si>
  <si>
    <t>chl a: chl b</t>
  </si>
  <si>
    <t>bez N</t>
  </si>
  <si>
    <t>g</t>
  </si>
  <si>
    <t>Kontrola</t>
  </si>
  <si>
    <t>1a</t>
  </si>
  <si>
    <t>1b</t>
  </si>
  <si>
    <t>2a</t>
  </si>
  <si>
    <t>2b</t>
  </si>
  <si>
    <t>3a</t>
  </si>
  <si>
    <t>3b</t>
  </si>
  <si>
    <t>průměr</t>
  </si>
  <si>
    <t>smodch</t>
  </si>
  <si>
    <t>´=25ml</t>
  </si>
  <si>
    <t>(Výpočet dle vzorce-mg/l * 0,025l)/navážka-g</t>
  </si>
  <si>
    <t>4a</t>
  </si>
  <si>
    <t>4b</t>
  </si>
  <si>
    <t>5a</t>
  </si>
  <si>
    <t>5b</t>
  </si>
  <si>
    <t>6a</t>
  </si>
  <si>
    <t>6b</t>
  </si>
  <si>
    <t>GRAF</t>
  </si>
  <si>
    <t>Chl a - SMODCH</t>
  </si>
  <si>
    <t>Chl b - SMODCH</t>
  </si>
  <si>
    <t xml:space="preserve">Chl a </t>
  </si>
  <si>
    <t xml:space="preserve">Chl 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</si>
</sst>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i/>
      <sz val="14"/>
      <color rgb="FF000000"/>
      <name val="Calibri"/>
      <family val="2"/>
      <charset val="238"/>
      <scheme val="minor"/>
    </font>
    <font>
      <vertAlign val="subscript"/>
      <sz val="14"/>
      <color rgb="FF000000"/>
      <name val="Calibri"/>
      <family val="2"/>
      <charset val="238"/>
      <scheme val="minor"/>
    </font>
    <font>
      <vertAlign val="superscript"/>
      <sz val="14"/>
      <color rgb="FF00000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2" fillId="0" borderId="0" xfId="0" applyFont="1"/>
    <xf numFmtId="0" fontId="1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0" fontId="2" fillId="2" borderId="0" xfId="0" applyFont="1" applyFill="1"/>
    <xf numFmtId="166" fontId="2" fillId="2" borderId="0" xfId="0" applyNumberFormat="1" applyFont="1" applyFill="1" applyAlignment="1">
      <alignment horizontal="center"/>
    </xf>
    <xf numFmtId="0" fontId="9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List1!$O$13</c:f>
              <c:strCache>
                <c:ptCount val="1"/>
                <c:pt idx="0">
                  <c:v>Chl 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List1!$Q$14:$Q$17</c:f>
                <c:numCache>
                  <c:formatCode>General</c:formatCode>
                  <c:ptCount val="4"/>
                  <c:pt idx="0">
                    <c:v>0.20576213109621921</c:v>
                  </c:pt>
                  <c:pt idx="1">
                    <c:v>0.10287515326333678</c:v>
                  </c:pt>
                  <c:pt idx="2">
                    <c:v>0.16248637526994103</c:v>
                  </c:pt>
                  <c:pt idx="3">
                    <c:v>0.16351581264635082</c:v>
                  </c:pt>
                </c:numCache>
              </c:numRef>
            </c:plus>
            <c:minus>
              <c:numRef>
                <c:f>List1!$Q$14:$Q$17</c:f>
                <c:numCache>
                  <c:formatCode>General</c:formatCode>
                  <c:ptCount val="4"/>
                  <c:pt idx="0">
                    <c:v>0.20576213109621921</c:v>
                  </c:pt>
                  <c:pt idx="1">
                    <c:v>0.10287515326333678</c:v>
                  </c:pt>
                  <c:pt idx="2">
                    <c:v>0.16248637526994103</c:v>
                  </c:pt>
                  <c:pt idx="3">
                    <c:v>0.16351581264635082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List1!$N$14:$N$17</c:f>
              <c:strCache>
                <c:ptCount val="4"/>
                <c:pt idx="0">
                  <c:v>Kontrola</c:v>
                </c:pt>
                <c:pt idx="1">
                  <c:v>bez N</c:v>
                </c:pt>
                <c:pt idx="2">
                  <c:v>bez P</c:v>
                </c:pt>
                <c:pt idx="3">
                  <c:v>bez Fe</c:v>
                </c:pt>
              </c:strCache>
            </c:strRef>
          </c:cat>
          <c:val>
            <c:numRef>
              <c:f>List1!$O$14:$O$17</c:f>
              <c:numCache>
                <c:formatCode>0.000</c:formatCode>
                <c:ptCount val="4"/>
                <c:pt idx="0">
                  <c:v>0.89167306900886556</c:v>
                </c:pt>
                <c:pt idx="1">
                  <c:v>0.58922634871661328</c:v>
                </c:pt>
                <c:pt idx="2">
                  <c:v>0.95430601334597975</c:v>
                </c:pt>
                <c:pt idx="3">
                  <c:v>0.31631830985512971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B-400C-97B3-05481DF96704}"/>
            </c:ext>
          </c:extLst>
        </c:ser>
        <c:ser>
          <c:idx val="1"/>
          <c:order val="1"/>
          <c:tx>
            <c:strRef>
              <c:f>List1!$P$13</c:f>
              <c:strCache>
                <c:ptCount val="1"/>
                <c:pt idx="0">
                  <c:v>Chl b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List1!$R$14:$R$17</c:f>
                <c:numCache>
                  <c:formatCode>General</c:formatCode>
                  <c:ptCount val="4"/>
                  <c:pt idx="0">
                    <c:v>9.7512594274784786E-2</c:v>
                  </c:pt>
                  <c:pt idx="1">
                    <c:v>5.6407132684515117E-2</c:v>
                  </c:pt>
                  <c:pt idx="2">
                    <c:v>8.3156032121695062E-2</c:v>
                  </c:pt>
                  <c:pt idx="3">
                    <c:v>5.0524571401563738E-2</c:v>
                  </c:pt>
                </c:numCache>
              </c:numRef>
            </c:plus>
            <c:minus>
              <c:numRef>
                <c:f>List1!$R$14:$R$17</c:f>
                <c:numCache>
                  <c:formatCode>General</c:formatCode>
                  <c:ptCount val="4"/>
                  <c:pt idx="0">
                    <c:v>9.7512594274784786E-2</c:v>
                  </c:pt>
                  <c:pt idx="1">
                    <c:v>5.6407132684515117E-2</c:v>
                  </c:pt>
                  <c:pt idx="2">
                    <c:v>8.3156032121695062E-2</c:v>
                  </c:pt>
                  <c:pt idx="3">
                    <c:v>5.0524571401563738E-2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List1!$N$14:$N$17</c:f>
              <c:strCache>
                <c:ptCount val="4"/>
                <c:pt idx="0">
                  <c:v>Kontrola</c:v>
                </c:pt>
                <c:pt idx="1">
                  <c:v>bez N</c:v>
                </c:pt>
                <c:pt idx="2">
                  <c:v>bez P</c:v>
                </c:pt>
                <c:pt idx="3">
                  <c:v>bez Fe</c:v>
                </c:pt>
              </c:strCache>
            </c:strRef>
          </c:cat>
          <c:val>
            <c:numRef>
              <c:f>List1!$P$14:$P$17</c:f>
              <c:numCache>
                <c:formatCode>0.000</c:formatCode>
                <c:ptCount val="4"/>
                <c:pt idx="0">
                  <c:v>0.30120022765880394</c:v>
                </c:pt>
                <c:pt idx="1">
                  <c:v>0.22223486304817028</c:v>
                </c:pt>
                <c:pt idx="2">
                  <c:v>0.34651023965720168</c:v>
                </c:pt>
                <c:pt idx="3">
                  <c:v>0.10734273506824338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2B-400C-97B3-05481DF9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1760552"/>
        <c:axId val="461758584"/>
      </c:barChart>
      <c:catAx>
        <c:axId val="461760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Varianta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1758584"/>
        <c:crosses val="autoZero"/>
        <c:auto val="1"/>
        <c:lblAlgn val="ctr"/>
        <c:lblOffset val="100"/>
        <c:noMultiLvlLbl val="0"/>
      </c:catAx>
      <c:valAx>
        <c:axId val="461758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Obsah chlorofylu (mg/g)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1760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68580</xdr:colOff>
      <xdr:row>19</xdr:row>
      <xdr:rowOff>95250</xdr:rowOff>
    </xdr:from>
    <xdr:to>
      <xdr:col>20</xdr:col>
      <xdr:colOff>434340</xdr:colOff>
      <xdr:row>36</xdr:row>
      <xdr:rowOff>152400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3"/>
  <sheetViews>
    <sheetView tabSelected="1" topLeftCell="E1" workbookViewId="0">
      <selection activeCell="T43" sqref="T43"/>
    </sheetView>
  </sheetViews>
  <sheetFormatPr defaultRowHeight="14.4" x14ac:dyDescent="0.3"/>
  <cols>
    <col min="1" max="1" width="11.33203125" customWidth="1"/>
    <col min="3" max="3" width="11.88671875" style="5" customWidth="1"/>
    <col min="4" max="4" width="11.88671875" customWidth="1"/>
    <col min="11" max="11" width="12.5546875" customWidth="1"/>
    <col min="16" max="16" width="12.33203125" customWidth="1"/>
    <col min="17" max="17" width="11.6640625" customWidth="1"/>
    <col min="18" max="18" width="11.88671875" customWidth="1"/>
  </cols>
  <sheetData>
    <row r="1" spans="2:18" x14ac:dyDescent="0.3">
      <c r="G1" t="s">
        <v>5</v>
      </c>
      <c r="I1" t="s">
        <v>8</v>
      </c>
      <c r="M1" s="3" t="s">
        <v>13</v>
      </c>
    </row>
    <row r="2" spans="2:18" ht="21" x14ac:dyDescent="0.45">
      <c r="B2" s="2" t="s">
        <v>0</v>
      </c>
      <c r="C2" s="6" t="s">
        <v>1</v>
      </c>
      <c r="D2" s="2" t="s">
        <v>16</v>
      </c>
      <c r="E2" s="2" t="s">
        <v>11</v>
      </c>
      <c r="F2" s="2" t="s">
        <v>12</v>
      </c>
      <c r="G2" s="2" t="s">
        <v>6</v>
      </c>
      <c r="H2" s="2" t="s">
        <v>7</v>
      </c>
      <c r="I2" s="2" t="s">
        <v>6</v>
      </c>
      <c r="J2" s="2" t="s">
        <v>7</v>
      </c>
      <c r="K2" s="2" t="s">
        <v>18</v>
      </c>
      <c r="M2" s="1" t="s">
        <v>2</v>
      </c>
    </row>
    <row r="3" spans="2:18" ht="14.25" customHeight="1" x14ac:dyDescent="0.45">
      <c r="B3" s="2"/>
      <c r="C3" s="6"/>
      <c r="D3" s="2" t="s">
        <v>20</v>
      </c>
      <c r="E3" s="2"/>
      <c r="F3" s="2"/>
      <c r="G3" s="2" t="s">
        <v>9</v>
      </c>
      <c r="H3" s="2" t="s">
        <v>9</v>
      </c>
      <c r="I3" s="2" t="s">
        <v>10</v>
      </c>
      <c r="J3" s="2" t="s">
        <v>10</v>
      </c>
      <c r="M3" s="1" t="s">
        <v>3</v>
      </c>
    </row>
    <row r="4" spans="2:18" x14ac:dyDescent="0.3">
      <c r="B4" t="s">
        <v>21</v>
      </c>
      <c r="C4" s="5" t="s">
        <v>22</v>
      </c>
      <c r="D4">
        <v>0.50409999999999999</v>
      </c>
      <c r="E4">
        <v>1.2390000000000001</v>
      </c>
      <c r="F4">
        <v>0.48199999999999998</v>
      </c>
      <c r="G4">
        <f>(9.784*E4)-(0.99*F4)</f>
        <v>11.645196000000002</v>
      </c>
      <c r="H4">
        <f>(21.426*F4)-(4.65*E4)</f>
        <v>4.5659819999999973</v>
      </c>
      <c r="I4">
        <f>(G4*0.025)/(D4)</f>
        <v>0.57752410236064289</v>
      </c>
      <c r="J4">
        <f>(H4*0.025)/(D4)</f>
        <v>0.22644227335846048</v>
      </c>
      <c r="K4">
        <f>(I4)/(J4)</f>
        <v>2.550425297340202</v>
      </c>
      <c r="M4" s="3" t="s">
        <v>14</v>
      </c>
    </row>
    <row r="5" spans="2:18" ht="15.6" x14ac:dyDescent="0.35">
      <c r="C5" s="5" t="s">
        <v>23</v>
      </c>
      <c r="D5">
        <v>0.50409999999999999</v>
      </c>
      <c r="E5">
        <v>1.214</v>
      </c>
      <c r="F5">
        <v>0.41499999999999998</v>
      </c>
      <c r="G5">
        <f t="shared" ref="G5:G57" si="0">(9.784*E5)-(0.99*F5)</f>
        <v>11.466926000000001</v>
      </c>
      <c r="H5">
        <f t="shared" ref="H5:H15" si="1">(21.426*F5)-(4.65*E5)</f>
        <v>3.2466899999999983</v>
      </c>
      <c r="I5">
        <f t="shared" ref="I5:I15" si="2">(G5*0.025)/(D5)</f>
        <v>0.56868309859154942</v>
      </c>
      <c r="J5">
        <f t="shared" ref="J5:J15" si="3">(H5*0.025)/(D5)</f>
        <v>0.16101418369371151</v>
      </c>
      <c r="K5">
        <f t="shared" ref="K5:K16" si="4">(I5)/(J5)</f>
        <v>3.5318820090615386</v>
      </c>
      <c r="M5" t="s">
        <v>31</v>
      </c>
      <c r="Q5" t="s">
        <v>4</v>
      </c>
    </row>
    <row r="6" spans="2:18" x14ac:dyDescent="0.3">
      <c r="C6" s="5" t="s">
        <v>24</v>
      </c>
      <c r="D6">
        <v>0.49759999999999999</v>
      </c>
      <c r="E6">
        <v>1.5349999999999999</v>
      </c>
      <c r="F6">
        <v>0.51500000000000001</v>
      </c>
      <c r="G6">
        <f t="shared" si="0"/>
        <v>14.50859</v>
      </c>
      <c r="H6">
        <f t="shared" si="1"/>
        <v>3.8966399999999997</v>
      </c>
      <c r="I6">
        <f t="shared" si="2"/>
        <v>0.72892835610932483</v>
      </c>
      <c r="J6">
        <f t="shared" si="3"/>
        <v>0.19577170418006432</v>
      </c>
      <c r="K6">
        <f t="shared" si="4"/>
        <v>3.7233590991212946</v>
      </c>
      <c r="O6" t="s">
        <v>30</v>
      </c>
    </row>
    <row r="7" spans="2:18" x14ac:dyDescent="0.3">
      <c r="C7" s="5" t="s">
        <v>25</v>
      </c>
      <c r="D7">
        <v>0.49759999999999999</v>
      </c>
      <c r="E7">
        <v>1.542</v>
      </c>
      <c r="F7">
        <v>0.51700000000000002</v>
      </c>
      <c r="G7">
        <f t="shared" si="0"/>
        <v>14.575098000000002</v>
      </c>
      <c r="H7">
        <f t="shared" si="1"/>
        <v>3.906941999999999</v>
      </c>
      <c r="I7">
        <f t="shared" si="2"/>
        <v>0.73226979501607736</v>
      </c>
      <c r="J7">
        <f t="shared" si="3"/>
        <v>0.19628928858520897</v>
      </c>
      <c r="K7">
        <f t="shared" si="4"/>
        <v>3.7305642110888786</v>
      </c>
    </row>
    <row r="8" spans="2:18" x14ac:dyDescent="0.3">
      <c r="C8" s="5" t="s">
        <v>26</v>
      </c>
      <c r="D8">
        <v>0.48899999999999999</v>
      </c>
      <c r="E8">
        <v>2.0750000000000002</v>
      </c>
      <c r="F8">
        <v>0.72199999999999998</v>
      </c>
      <c r="G8">
        <f t="shared" si="0"/>
        <v>19.587020000000003</v>
      </c>
      <c r="H8">
        <f t="shared" si="1"/>
        <v>5.8208219999999962</v>
      </c>
      <c r="I8">
        <f t="shared" si="2"/>
        <v>1.0013813905930473</v>
      </c>
      <c r="J8">
        <f t="shared" si="3"/>
        <v>0.29758803680981577</v>
      </c>
      <c r="K8">
        <f t="shared" si="4"/>
        <v>3.3649920921821725</v>
      </c>
    </row>
    <row r="9" spans="2:18" x14ac:dyDescent="0.3">
      <c r="C9" s="5" t="s">
        <v>27</v>
      </c>
      <c r="D9">
        <v>0.48899999999999999</v>
      </c>
      <c r="E9" s="4">
        <v>2.101</v>
      </c>
      <c r="F9" s="4">
        <v>0.73399999999999999</v>
      </c>
      <c r="G9">
        <f t="shared" si="0"/>
        <v>19.829524000000003</v>
      </c>
      <c r="H9">
        <f t="shared" si="1"/>
        <v>5.9570339999999984</v>
      </c>
      <c r="I9">
        <f t="shared" si="2"/>
        <v>1.0137793456032722</v>
      </c>
      <c r="J9">
        <f t="shared" si="3"/>
        <v>0.30455184049079748</v>
      </c>
      <c r="K9">
        <f t="shared" si="4"/>
        <v>3.328757902002911</v>
      </c>
    </row>
    <row r="10" spans="2:18" x14ac:dyDescent="0.3">
      <c r="C10" s="5" t="s">
        <v>32</v>
      </c>
      <c r="D10">
        <v>0.44500000000000001</v>
      </c>
      <c r="E10" s="4">
        <v>1.663</v>
      </c>
      <c r="F10" s="4">
        <v>0.63100000000000001</v>
      </c>
      <c r="G10">
        <f t="shared" si="0"/>
        <v>15.646102000000001</v>
      </c>
      <c r="H10">
        <f t="shared" si="1"/>
        <v>5.7868559999999984</v>
      </c>
      <c r="I10">
        <f t="shared" si="2"/>
        <v>0.8789944943820226</v>
      </c>
      <c r="J10">
        <f t="shared" si="3"/>
        <v>0.32510426966292127</v>
      </c>
      <c r="K10">
        <f t="shared" si="4"/>
        <v>2.7037310069578377</v>
      </c>
    </row>
    <row r="11" spans="2:18" x14ac:dyDescent="0.3">
      <c r="C11" s="5" t="s">
        <v>33</v>
      </c>
      <c r="D11">
        <v>0.44500000000000001</v>
      </c>
      <c r="E11" s="4">
        <v>1.6579999999999999</v>
      </c>
      <c r="F11" s="4">
        <v>0.625</v>
      </c>
      <c r="G11">
        <f t="shared" si="0"/>
        <v>15.603122000000001</v>
      </c>
      <c r="H11">
        <f t="shared" si="1"/>
        <v>5.6815499999999997</v>
      </c>
      <c r="I11">
        <f t="shared" si="2"/>
        <v>0.87657988764044958</v>
      </c>
      <c r="J11">
        <f t="shared" si="3"/>
        <v>0.31918820224719097</v>
      </c>
      <c r="K11">
        <f t="shared" si="4"/>
        <v>2.7462790963733497</v>
      </c>
    </row>
    <row r="12" spans="2:18" ht="15.6" x14ac:dyDescent="0.35">
      <c r="C12" s="5" t="s">
        <v>34</v>
      </c>
      <c r="D12">
        <v>0.52290000000000003</v>
      </c>
      <c r="E12" s="4">
        <v>2.0750000000000002</v>
      </c>
      <c r="F12" s="4">
        <v>0.75700000000000001</v>
      </c>
      <c r="G12">
        <f t="shared" si="0"/>
        <v>19.552370000000003</v>
      </c>
      <c r="H12">
        <f t="shared" si="1"/>
        <v>6.5707319999999978</v>
      </c>
      <c r="I12">
        <f t="shared" si="2"/>
        <v>0.93480445591891381</v>
      </c>
      <c r="J12">
        <f t="shared" si="3"/>
        <v>0.31414859437750992</v>
      </c>
      <c r="K12">
        <f t="shared" si="4"/>
        <v>2.9756760738377412</v>
      </c>
      <c r="N12" s="2" t="s">
        <v>38</v>
      </c>
      <c r="O12" t="s">
        <v>4</v>
      </c>
    </row>
    <row r="13" spans="2:18" x14ac:dyDescent="0.3">
      <c r="C13" s="5" t="s">
        <v>35</v>
      </c>
      <c r="D13">
        <v>0.52290000000000003</v>
      </c>
      <c r="E13" s="4">
        <v>2.081</v>
      </c>
      <c r="F13" s="4">
        <v>0.754</v>
      </c>
      <c r="G13">
        <f t="shared" si="0"/>
        <v>19.614044000000003</v>
      </c>
      <c r="H13">
        <f t="shared" si="1"/>
        <v>6.4785539999999973</v>
      </c>
      <c r="I13">
        <f t="shared" si="2"/>
        <v>0.9377531076687704</v>
      </c>
      <c r="J13">
        <f t="shared" si="3"/>
        <v>0.30974153757888684</v>
      </c>
      <c r="K13">
        <f t="shared" si="4"/>
        <v>3.0275342306323312</v>
      </c>
      <c r="N13" t="s">
        <v>0</v>
      </c>
      <c r="O13" t="s">
        <v>41</v>
      </c>
      <c r="P13" t="s">
        <v>42</v>
      </c>
      <c r="Q13" s="12" t="s">
        <v>39</v>
      </c>
      <c r="R13" s="12" t="s">
        <v>40</v>
      </c>
    </row>
    <row r="14" spans="2:18" x14ac:dyDescent="0.3">
      <c r="C14" s="5" t="s">
        <v>36</v>
      </c>
      <c r="D14">
        <v>0.47770000000000001</v>
      </c>
      <c r="E14" s="4">
        <v>2.4820000000000002</v>
      </c>
      <c r="F14" s="4">
        <v>0.96799999999999997</v>
      </c>
      <c r="G14">
        <f t="shared" si="0"/>
        <v>23.325568000000004</v>
      </c>
      <c r="H14">
        <f t="shared" si="1"/>
        <v>9.1990679999999951</v>
      </c>
      <c r="I14">
        <f t="shared" si="2"/>
        <v>1.2207226292652293</v>
      </c>
      <c r="J14">
        <f t="shared" si="3"/>
        <v>0.48142495289930898</v>
      </c>
      <c r="K14">
        <f t="shared" si="4"/>
        <v>2.5356446979193992</v>
      </c>
      <c r="N14" t="s">
        <v>21</v>
      </c>
      <c r="O14" s="9">
        <v>0.89167306900886556</v>
      </c>
      <c r="P14" s="9">
        <v>0.30120022765880394</v>
      </c>
      <c r="Q14" s="9">
        <v>0.20576213109621921</v>
      </c>
      <c r="R14" s="9">
        <v>9.7512594274784786E-2</v>
      </c>
    </row>
    <row r="15" spans="2:18" x14ac:dyDescent="0.3">
      <c r="C15" s="5" t="s">
        <v>37</v>
      </c>
      <c r="D15">
        <v>0.47770000000000001</v>
      </c>
      <c r="E15" s="4">
        <v>2.4980000000000002</v>
      </c>
      <c r="F15" s="4">
        <v>0.97299999999999998</v>
      </c>
      <c r="G15">
        <f t="shared" si="0"/>
        <v>23.477162000000003</v>
      </c>
      <c r="H15">
        <f t="shared" si="1"/>
        <v>9.231797999999996</v>
      </c>
      <c r="I15">
        <f t="shared" si="2"/>
        <v>1.2286561649570862</v>
      </c>
      <c r="J15">
        <f t="shared" si="3"/>
        <v>0.48313784802177079</v>
      </c>
      <c r="K15">
        <f t="shared" si="4"/>
        <v>2.5430757908697754</v>
      </c>
      <c r="N15" t="s">
        <v>19</v>
      </c>
      <c r="O15" s="9">
        <v>0.58922634871661328</v>
      </c>
      <c r="P15" s="9">
        <v>0.22223486304817028</v>
      </c>
      <c r="Q15" s="9">
        <v>0.10287515326333678</v>
      </c>
      <c r="R15" s="9">
        <v>5.6407132684515117E-2</v>
      </c>
    </row>
    <row r="16" spans="2:18" x14ac:dyDescent="0.3">
      <c r="B16" s="4"/>
      <c r="C16" s="7"/>
      <c r="E16" s="4"/>
      <c r="F16" s="4"/>
      <c r="H16" s="10" t="s">
        <v>28</v>
      </c>
      <c r="I16" s="11">
        <f>AVERAGE(I4:I15)</f>
        <v>0.89167306900886556</v>
      </c>
      <c r="J16" s="11">
        <f>AVERAGE(J4:J15)</f>
        <v>0.30120022765880394</v>
      </c>
      <c r="K16" s="11">
        <f>AVERAGE(K4:K15)</f>
        <v>3.0634934589489529</v>
      </c>
      <c r="N16" t="s">
        <v>15</v>
      </c>
      <c r="O16" s="9">
        <v>0.95430601334597975</v>
      </c>
      <c r="P16" s="9">
        <v>0.34651023965720168</v>
      </c>
      <c r="Q16" s="9">
        <v>0.16248637526994103</v>
      </c>
      <c r="R16" s="9">
        <v>8.3156032121695062E-2</v>
      </c>
    </row>
    <row r="17" spans="2:18" x14ac:dyDescent="0.3">
      <c r="B17" s="4"/>
      <c r="C17" s="7"/>
      <c r="E17" s="4"/>
      <c r="F17" s="4"/>
      <c r="H17" s="10" t="s">
        <v>29</v>
      </c>
      <c r="I17" s="11">
        <f>_xlfn.STDEV.P(I4:I15)</f>
        <v>0.20576213109621921</v>
      </c>
      <c r="J17" s="11">
        <f t="shared" ref="J17:K17" si="5">_xlfn.STDEV.P(J4:J15)</f>
        <v>9.7512594274784786E-2</v>
      </c>
      <c r="K17" s="11">
        <f t="shared" si="5"/>
        <v>0.43901568603801622</v>
      </c>
      <c r="N17" t="s">
        <v>17</v>
      </c>
      <c r="O17" s="9">
        <v>0.31631830985512971</v>
      </c>
      <c r="P17" s="9">
        <v>0.10734273506824338</v>
      </c>
      <c r="Q17" s="9">
        <v>0.16351581264635082</v>
      </c>
      <c r="R17" s="9">
        <v>5.0524571401563738E-2</v>
      </c>
    </row>
    <row r="18" spans="2:18" x14ac:dyDescent="0.3">
      <c r="B18" t="s">
        <v>19</v>
      </c>
      <c r="C18" s="5" t="s">
        <v>22</v>
      </c>
      <c r="D18">
        <v>0.51500000000000001</v>
      </c>
      <c r="E18" s="4">
        <v>1.4179999999999999</v>
      </c>
      <c r="F18" s="4">
        <v>0.51400000000000001</v>
      </c>
      <c r="G18">
        <f t="shared" si="0"/>
        <v>13.364852000000001</v>
      </c>
      <c r="H18">
        <f>(21.426*F18)-(4.65*E18)</f>
        <v>4.4192640000000001</v>
      </c>
      <c r="I18">
        <f>(G18*0.025)/(D18)</f>
        <v>0.64877922330097093</v>
      </c>
      <c r="J18">
        <f>(H18*0.025)/(D18)</f>
        <v>0.21452737864077673</v>
      </c>
      <c r="K18">
        <f>(I18)/(J18)</f>
        <v>3.0242257534286252</v>
      </c>
    </row>
    <row r="19" spans="2:18" x14ac:dyDescent="0.3">
      <c r="C19" s="5" t="s">
        <v>23</v>
      </c>
      <c r="D19">
        <v>0.51500000000000001</v>
      </c>
      <c r="E19" s="4">
        <v>1.421</v>
      </c>
      <c r="F19" s="4">
        <v>0.51400000000000001</v>
      </c>
      <c r="G19">
        <f t="shared" si="0"/>
        <v>13.394204</v>
      </c>
      <c r="H19">
        <f t="shared" ref="H19:H29" si="6">(21.426*F19)-(4.65*E19)</f>
        <v>4.4053139999999997</v>
      </c>
      <c r="I19">
        <f t="shared" ref="I19:I29" si="7">(G19*0.025)/(D19)</f>
        <v>0.65020407766990296</v>
      </c>
      <c r="J19">
        <f t="shared" ref="J19:J29" si="8">(H19*0.025)/(D19)</f>
        <v>0.21385019417475729</v>
      </c>
      <c r="K19">
        <f t="shared" ref="K19:K29" si="9">(I19)/(J19)</f>
        <v>3.0404652199593492</v>
      </c>
    </row>
    <row r="20" spans="2:18" x14ac:dyDescent="0.3">
      <c r="C20" s="5" t="s">
        <v>24</v>
      </c>
      <c r="D20">
        <v>0.50600000000000001</v>
      </c>
      <c r="E20" s="4">
        <v>1.29</v>
      </c>
      <c r="F20" s="4">
        <v>0.59899999999999998</v>
      </c>
      <c r="G20">
        <f t="shared" si="0"/>
        <v>12.028350000000001</v>
      </c>
      <c r="H20">
        <f t="shared" si="6"/>
        <v>6.8356739999999983</v>
      </c>
      <c r="I20">
        <f t="shared" si="7"/>
        <v>0.59428606719367605</v>
      </c>
      <c r="J20">
        <f t="shared" si="8"/>
        <v>0.33773092885375483</v>
      </c>
      <c r="K20">
        <f t="shared" si="9"/>
        <v>1.7596435991535007</v>
      </c>
    </row>
    <row r="21" spans="2:18" x14ac:dyDescent="0.3">
      <c r="C21" s="5" t="s">
        <v>25</v>
      </c>
      <c r="D21">
        <v>0.50600000000000001</v>
      </c>
      <c r="E21" s="4">
        <v>1.31</v>
      </c>
      <c r="F21" s="4">
        <v>0.61199999999999999</v>
      </c>
      <c r="G21">
        <f t="shared" si="0"/>
        <v>12.211160000000003</v>
      </c>
      <c r="H21">
        <f t="shared" si="6"/>
        <v>7.0212119999999976</v>
      </c>
      <c r="I21">
        <f t="shared" si="7"/>
        <v>0.60331818181818198</v>
      </c>
      <c r="J21">
        <f t="shared" si="8"/>
        <v>0.34689782608695641</v>
      </c>
      <c r="K21">
        <f t="shared" si="9"/>
        <v>1.739181212588369</v>
      </c>
    </row>
    <row r="22" spans="2:18" x14ac:dyDescent="0.3">
      <c r="C22" s="5" t="s">
        <v>26</v>
      </c>
      <c r="D22">
        <v>0.51619999999999999</v>
      </c>
      <c r="E22" s="4">
        <v>0.98099999999999998</v>
      </c>
      <c r="F22" s="4">
        <v>0.39800000000000002</v>
      </c>
      <c r="G22">
        <f t="shared" si="0"/>
        <v>9.2040840000000017</v>
      </c>
      <c r="H22">
        <f t="shared" si="6"/>
        <v>3.9658979999999993</v>
      </c>
      <c r="I22">
        <f t="shared" si="7"/>
        <v>0.44576152654010087</v>
      </c>
      <c r="J22">
        <f t="shared" si="8"/>
        <v>0.1920717745060054</v>
      </c>
      <c r="K22">
        <f t="shared" si="9"/>
        <v>2.3208070404231282</v>
      </c>
    </row>
    <row r="23" spans="2:18" x14ac:dyDescent="0.3">
      <c r="C23" s="5" t="s">
        <v>27</v>
      </c>
      <c r="D23">
        <v>0.51619999999999999</v>
      </c>
      <c r="E23" s="4">
        <v>0.95499999999999996</v>
      </c>
      <c r="F23" s="4">
        <v>0.377</v>
      </c>
      <c r="G23">
        <f t="shared" si="0"/>
        <v>8.9704900000000016</v>
      </c>
      <c r="H23">
        <f t="shared" si="6"/>
        <v>3.6368519999999984</v>
      </c>
      <c r="I23">
        <f t="shared" si="7"/>
        <v>0.43444837272375059</v>
      </c>
      <c r="J23">
        <f t="shared" si="8"/>
        <v>0.17613580007748927</v>
      </c>
      <c r="K23">
        <f t="shared" si="9"/>
        <v>2.4665534918660441</v>
      </c>
    </row>
    <row r="24" spans="2:18" x14ac:dyDescent="0.3">
      <c r="C24" s="5" t="s">
        <v>32</v>
      </c>
      <c r="D24">
        <v>0.48049999999999998</v>
      </c>
      <c r="E24" s="4">
        <v>1.31</v>
      </c>
      <c r="F24" s="4">
        <v>0.44700000000000001</v>
      </c>
      <c r="G24">
        <f t="shared" si="0"/>
        <v>12.374510000000003</v>
      </c>
      <c r="H24">
        <f t="shared" si="6"/>
        <v>3.4859219999999995</v>
      </c>
      <c r="I24">
        <f t="shared" si="7"/>
        <v>0.64383506763787735</v>
      </c>
      <c r="J24">
        <f t="shared" si="8"/>
        <v>0.18136951092611861</v>
      </c>
      <c r="K24">
        <f t="shared" si="9"/>
        <v>3.549852807951527</v>
      </c>
    </row>
    <row r="25" spans="2:18" x14ac:dyDescent="0.3">
      <c r="C25" s="5" t="s">
        <v>33</v>
      </c>
      <c r="D25">
        <v>0.48049999999999998</v>
      </c>
      <c r="E25" s="4">
        <v>1.3140000000000001</v>
      </c>
      <c r="F25" s="4">
        <v>0.44500000000000001</v>
      </c>
      <c r="G25">
        <f t="shared" si="0"/>
        <v>12.415626000000001</v>
      </c>
      <c r="H25">
        <f t="shared" si="6"/>
        <v>3.4244699999999977</v>
      </c>
      <c r="I25">
        <f t="shared" si="7"/>
        <v>0.64597429760665981</v>
      </c>
      <c r="J25">
        <f t="shared" si="8"/>
        <v>0.17817221644120695</v>
      </c>
      <c r="K25">
        <f t="shared" si="9"/>
        <v>3.6255613277383101</v>
      </c>
    </row>
    <row r="26" spans="2:18" x14ac:dyDescent="0.3">
      <c r="C26" s="5" t="s">
        <v>34</v>
      </c>
      <c r="D26">
        <v>0.52969999999999995</v>
      </c>
      <c r="E26" s="4">
        <v>1.635</v>
      </c>
      <c r="F26" s="4">
        <v>0.57799999999999996</v>
      </c>
      <c r="G26">
        <f t="shared" si="0"/>
        <v>15.424620000000001</v>
      </c>
      <c r="H26">
        <f t="shared" si="6"/>
        <v>4.7814779999999981</v>
      </c>
      <c r="I26">
        <f t="shared" si="7"/>
        <v>0.72798848404757432</v>
      </c>
      <c r="J26">
        <f t="shared" si="8"/>
        <v>0.22566915235038695</v>
      </c>
      <c r="K26">
        <f t="shared" si="9"/>
        <v>3.2259104820726998</v>
      </c>
    </row>
    <row r="27" spans="2:18" x14ac:dyDescent="0.3">
      <c r="C27" s="5" t="s">
        <v>35</v>
      </c>
      <c r="D27">
        <v>0.52969999999999995</v>
      </c>
      <c r="E27" s="4">
        <v>1.651</v>
      </c>
      <c r="F27" s="4">
        <v>0.58199999999999996</v>
      </c>
      <c r="G27">
        <f t="shared" si="0"/>
        <v>15.577204000000002</v>
      </c>
      <c r="H27">
        <f t="shared" si="6"/>
        <v>4.7927819999999972</v>
      </c>
      <c r="I27">
        <f t="shared" si="7"/>
        <v>0.73518991882197493</v>
      </c>
      <c r="J27">
        <f t="shared" si="8"/>
        <v>0.22620266188408525</v>
      </c>
      <c r="K27">
        <f t="shared" si="9"/>
        <v>3.2501382286947353</v>
      </c>
    </row>
    <row r="28" spans="2:18" x14ac:dyDescent="0.3">
      <c r="C28" s="5" t="s">
        <v>36</v>
      </c>
      <c r="D28">
        <v>0.51280000000000003</v>
      </c>
      <c r="E28" s="4">
        <v>1.0249999999999999</v>
      </c>
      <c r="F28" s="4">
        <v>0.39800000000000002</v>
      </c>
      <c r="G28">
        <f t="shared" si="0"/>
        <v>9.6345799999999997</v>
      </c>
      <c r="H28">
        <f t="shared" si="6"/>
        <v>3.7612979999999991</v>
      </c>
      <c r="I28">
        <f t="shared" si="7"/>
        <v>0.46970456318252729</v>
      </c>
      <c r="J28">
        <f t="shared" si="8"/>
        <v>0.18337061232449295</v>
      </c>
      <c r="K28">
        <f t="shared" si="9"/>
        <v>2.5615040339797597</v>
      </c>
    </row>
    <row r="29" spans="2:18" x14ac:dyDescent="0.3">
      <c r="C29" s="5" t="s">
        <v>37</v>
      </c>
      <c r="D29">
        <v>0.51280000000000003</v>
      </c>
      <c r="E29" s="4">
        <v>1.0289999999999999</v>
      </c>
      <c r="F29" s="4">
        <v>0.40600000000000003</v>
      </c>
      <c r="G29">
        <f t="shared" si="0"/>
        <v>9.6657960000000003</v>
      </c>
      <c r="H29">
        <f t="shared" si="6"/>
        <v>3.9141060000000012</v>
      </c>
      <c r="I29">
        <f t="shared" si="7"/>
        <v>0.47122640405616228</v>
      </c>
      <c r="J29">
        <f t="shared" si="8"/>
        <v>0.19082030031201255</v>
      </c>
      <c r="K29">
        <f t="shared" si="9"/>
        <v>2.4694773212580339</v>
      </c>
    </row>
    <row r="30" spans="2:18" x14ac:dyDescent="0.3">
      <c r="D30" s="4"/>
      <c r="E30" s="4"/>
      <c r="F30" s="4"/>
      <c r="H30" s="10" t="s">
        <v>28</v>
      </c>
      <c r="I30" s="11">
        <f>AVERAGE(I18:I29)</f>
        <v>0.58922634871661328</v>
      </c>
      <c r="J30" s="11">
        <f t="shared" ref="J30:K30" si="10">AVERAGE(J18:J29)</f>
        <v>0.22223486304817028</v>
      </c>
      <c r="K30" s="11">
        <f t="shared" si="10"/>
        <v>2.7527767099261733</v>
      </c>
    </row>
    <row r="31" spans="2:18" x14ac:dyDescent="0.3">
      <c r="E31" s="4"/>
      <c r="F31" s="4"/>
      <c r="H31" s="10" t="s">
        <v>29</v>
      </c>
      <c r="I31" s="11">
        <f>_xlfn.STDEV.P(I18:I29)</f>
        <v>0.10287515326333678</v>
      </c>
      <c r="J31" s="11">
        <f t="shared" ref="J31:K31" si="11">_xlfn.STDEV.P(J18:J29)</f>
        <v>5.6407132684515117E-2</v>
      </c>
      <c r="K31" s="11">
        <f t="shared" si="11"/>
        <v>0.60716630875876221</v>
      </c>
    </row>
    <row r="32" spans="2:18" x14ac:dyDescent="0.3">
      <c r="B32" t="s">
        <v>15</v>
      </c>
      <c r="C32" s="5" t="s">
        <v>22</v>
      </c>
      <c r="D32">
        <v>0.52500000000000002</v>
      </c>
      <c r="E32" s="4">
        <v>2.3820000000000001</v>
      </c>
      <c r="F32" s="4">
        <v>0.96799999999999997</v>
      </c>
      <c r="G32">
        <f t="shared" si="0"/>
        <v>22.347168000000003</v>
      </c>
      <c r="H32">
        <f>(21.426*F32)-(4.65*E32)</f>
        <v>9.664067999999995</v>
      </c>
      <c r="I32">
        <f>(G32*0.025)/(D32)</f>
        <v>1.0641508571428573</v>
      </c>
      <c r="J32">
        <f>(H32*0.025)/(D32)</f>
        <v>0.46019371428571404</v>
      </c>
      <c r="K32">
        <f>(I32)/(J32)</f>
        <v>2.3123976362749117</v>
      </c>
    </row>
    <row r="33" spans="2:11" x14ac:dyDescent="0.3">
      <c r="B33" s="8"/>
      <c r="C33" s="5" t="s">
        <v>23</v>
      </c>
      <c r="D33">
        <v>0.52500000000000002</v>
      </c>
      <c r="E33" s="4">
        <v>2.395</v>
      </c>
      <c r="F33">
        <v>0.97799999999999998</v>
      </c>
      <c r="G33">
        <f t="shared" si="0"/>
        <v>22.464460000000003</v>
      </c>
      <c r="H33">
        <f t="shared" ref="H33:H43" si="12">(21.426*F33)-(4.65*E33)</f>
        <v>9.8178779999999986</v>
      </c>
      <c r="I33">
        <f t="shared" ref="I33:I43" si="13">(G33*0.025)/(D33)</f>
        <v>1.0697361904761906</v>
      </c>
      <c r="J33">
        <f t="shared" ref="J33:J43" si="14">(H33*0.025)/(D33)</f>
        <v>0.46751799999999993</v>
      </c>
      <c r="K33">
        <f t="shared" ref="K33:K43" si="15">(I33)/(J33)</f>
        <v>2.2881176563815528</v>
      </c>
    </row>
    <row r="34" spans="2:11" x14ac:dyDescent="0.3">
      <c r="C34" s="5" t="s">
        <v>24</v>
      </c>
      <c r="D34" s="4">
        <v>0.51800000000000002</v>
      </c>
      <c r="E34">
        <v>2.3460000000000001</v>
      </c>
      <c r="F34">
        <v>0.872</v>
      </c>
      <c r="G34">
        <f t="shared" si="0"/>
        <v>22.089984000000001</v>
      </c>
      <c r="H34">
        <f t="shared" si="12"/>
        <v>7.7745719999999974</v>
      </c>
      <c r="I34">
        <f t="shared" si="13"/>
        <v>1.0661189189189189</v>
      </c>
      <c r="J34">
        <f t="shared" si="14"/>
        <v>0.37522065637065621</v>
      </c>
      <c r="K34">
        <f t="shared" si="15"/>
        <v>2.8413119075879685</v>
      </c>
    </row>
    <row r="35" spans="2:11" x14ac:dyDescent="0.3">
      <c r="C35" s="5" t="s">
        <v>25</v>
      </c>
      <c r="D35" s="4">
        <v>0.51800000000000002</v>
      </c>
      <c r="E35">
        <v>2.4079999999999999</v>
      </c>
      <c r="F35">
        <v>0.91500000000000004</v>
      </c>
      <c r="G35">
        <f t="shared" si="0"/>
        <v>22.654022000000001</v>
      </c>
      <c r="H35">
        <f t="shared" si="12"/>
        <v>8.4075899999999972</v>
      </c>
      <c r="I35">
        <f t="shared" si="13"/>
        <v>1.0933408301158301</v>
      </c>
      <c r="J35">
        <f t="shared" si="14"/>
        <v>0.40577171814671803</v>
      </c>
      <c r="K35">
        <f t="shared" si="15"/>
        <v>2.6944727323763416</v>
      </c>
    </row>
    <row r="36" spans="2:11" x14ac:dyDescent="0.3">
      <c r="C36" s="5" t="s">
        <v>26</v>
      </c>
      <c r="D36" s="4">
        <v>0.44900000000000001</v>
      </c>
      <c r="E36">
        <v>1.2170000000000001</v>
      </c>
      <c r="F36">
        <v>0.44800000000000001</v>
      </c>
      <c r="G36">
        <f t="shared" si="0"/>
        <v>11.463608000000002</v>
      </c>
      <c r="H36">
        <f t="shared" si="12"/>
        <v>3.9397979999999997</v>
      </c>
      <c r="I36">
        <f t="shared" si="13"/>
        <v>0.63828552338530087</v>
      </c>
      <c r="J36">
        <f t="shared" si="14"/>
        <v>0.21936514476614699</v>
      </c>
      <c r="K36">
        <f t="shared" si="15"/>
        <v>2.9096943548882463</v>
      </c>
    </row>
    <row r="37" spans="2:11" x14ac:dyDescent="0.3">
      <c r="C37" s="5" t="s">
        <v>27</v>
      </c>
      <c r="D37" s="4">
        <v>0.44900000000000001</v>
      </c>
      <c r="E37">
        <v>1.2130000000000001</v>
      </c>
      <c r="F37">
        <v>0.443</v>
      </c>
      <c r="G37">
        <f t="shared" si="0"/>
        <v>11.429422000000001</v>
      </c>
      <c r="H37">
        <f t="shared" si="12"/>
        <v>3.8512679999999984</v>
      </c>
      <c r="I37">
        <f t="shared" si="13"/>
        <v>0.63638207126948776</v>
      </c>
      <c r="J37">
        <f t="shared" si="14"/>
        <v>0.21443585746102442</v>
      </c>
      <c r="K37">
        <f t="shared" si="15"/>
        <v>2.9677036238454462</v>
      </c>
    </row>
    <row r="38" spans="2:11" x14ac:dyDescent="0.3">
      <c r="C38" s="5" t="s">
        <v>32</v>
      </c>
      <c r="D38" s="4">
        <v>0.53080000000000005</v>
      </c>
      <c r="E38">
        <v>2.181</v>
      </c>
      <c r="F38">
        <v>0.81599999999999995</v>
      </c>
      <c r="G38">
        <f t="shared" si="0"/>
        <v>20.531064000000004</v>
      </c>
      <c r="H38">
        <f t="shared" si="12"/>
        <v>7.3419659999999975</v>
      </c>
      <c r="I38">
        <f t="shared" si="13"/>
        <v>0.96698681235870387</v>
      </c>
      <c r="J38">
        <f t="shared" si="14"/>
        <v>0.34579719291635252</v>
      </c>
      <c r="K38">
        <f t="shared" si="15"/>
        <v>2.7963986757770343</v>
      </c>
    </row>
    <row r="39" spans="2:11" x14ac:dyDescent="0.3">
      <c r="C39" s="5" t="s">
        <v>33</v>
      </c>
      <c r="D39" s="4">
        <v>0.53080000000000005</v>
      </c>
      <c r="E39">
        <v>2.2050000000000001</v>
      </c>
      <c r="F39">
        <v>0.83799999999999997</v>
      </c>
      <c r="G39">
        <f t="shared" si="0"/>
        <v>20.744100000000003</v>
      </c>
      <c r="H39">
        <f t="shared" si="12"/>
        <v>7.7017379999999953</v>
      </c>
      <c r="I39">
        <f t="shared" si="13"/>
        <v>0.97702053504144692</v>
      </c>
      <c r="J39">
        <f t="shared" si="14"/>
        <v>0.36274199321778422</v>
      </c>
      <c r="K39">
        <f t="shared" si="15"/>
        <v>2.6934310151812508</v>
      </c>
    </row>
    <row r="40" spans="2:11" x14ac:dyDescent="0.3">
      <c r="C40" s="5" t="s">
        <v>34</v>
      </c>
      <c r="D40" s="4">
        <v>0.504</v>
      </c>
      <c r="E40">
        <v>2.3460000000000001</v>
      </c>
      <c r="F40">
        <v>0.872</v>
      </c>
      <c r="G40">
        <f t="shared" si="0"/>
        <v>22.089984000000001</v>
      </c>
      <c r="H40">
        <f t="shared" si="12"/>
        <v>7.7745719999999974</v>
      </c>
      <c r="I40">
        <f t="shared" si="13"/>
        <v>1.0957333333333334</v>
      </c>
      <c r="J40">
        <f t="shared" si="14"/>
        <v>0.38564345238095227</v>
      </c>
      <c r="K40">
        <f t="shared" si="15"/>
        <v>2.8413119075879685</v>
      </c>
    </row>
    <row r="41" spans="2:11" x14ac:dyDescent="0.3">
      <c r="C41" s="5" t="s">
        <v>35</v>
      </c>
      <c r="D41" s="4">
        <v>0.504</v>
      </c>
      <c r="E41">
        <v>2.37</v>
      </c>
      <c r="F41">
        <v>0.88400000000000001</v>
      </c>
      <c r="G41">
        <f t="shared" si="0"/>
        <v>22.312920000000002</v>
      </c>
      <c r="H41">
        <f t="shared" si="12"/>
        <v>7.9200839999999957</v>
      </c>
      <c r="I41">
        <f t="shared" si="13"/>
        <v>1.1067916666666668</v>
      </c>
      <c r="J41">
        <f t="shared" si="14"/>
        <v>0.39286130952380932</v>
      </c>
      <c r="K41">
        <f t="shared" si="15"/>
        <v>2.8172579987788029</v>
      </c>
    </row>
    <row r="42" spans="2:11" x14ac:dyDescent="0.3">
      <c r="C42" s="5" t="s">
        <v>36</v>
      </c>
      <c r="D42" s="4">
        <v>0.44490000000000002</v>
      </c>
      <c r="E42">
        <v>1.6439999999999999</v>
      </c>
      <c r="F42">
        <v>0.57699999999999996</v>
      </c>
      <c r="G42">
        <f t="shared" si="0"/>
        <v>15.513666000000001</v>
      </c>
      <c r="H42">
        <f t="shared" si="12"/>
        <v>4.718201999999998</v>
      </c>
      <c r="I42">
        <f t="shared" si="13"/>
        <v>0.87175016857720844</v>
      </c>
      <c r="J42">
        <f t="shared" si="14"/>
        <v>0.26512710721510441</v>
      </c>
      <c r="K42">
        <f t="shared" si="15"/>
        <v>3.2880461667389418</v>
      </c>
    </row>
    <row r="43" spans="2:11" x14ac:dyDescent="0.3">
      <c r="C43" s="5" t="s">
        <v>37</v>
      </c>
      <c r="D43" s="4">
        <v>0.44490000000000002</v>
      </c>
      <c r="E43">
        <v>1.6319999999999999</v>
      </c>
      <c r="F43">
        <v>0.57299999999999995</v>
      </c>
      <c r="G43">
        <f t="shared" si="0"/>
        <v>15.400217999999999</v>
      </c>
      <c r="H43">
        <f t="shared" si="12"/>
        <v>4.6882979999999987</v>
      </c>
      <c r="I43">
        <f t="shared" si="13"/>
        <v>0.86537525286581241</v>
      </c>
      <c r="J43">
        <f t="shared" si="14"/>
        <v>0.2634467296021577</v>
      </c>
      <c r="K43">
        <f t="shared" si="15"/>
        <v>3.2848206321355859</v>
      </c>
    </row>
    <row r="44" spans="2:11" x14ac:dyDescent="0.3">
      <c r="H44" s="10" t="s">
        <v>28</v>
      </c>
      <c r="I44" s="11">
        <f>AVERAGE(I32:I43)</f>
        <v>0.95430601334597975</v>
      </c>
      <c r="J44" s="11">
        <f t="shared" ref="J44:K44" si="16">AVERAGE(J32:J43)</f>
        <v>0.34651023965720168</v>
      </c>
      <c r="K44" s="11">
        <f t="shared" si="16"/>
        <v>2.8112470256295041</v>
      </c>
    </row>
    <row r="45" spans="2:11" x14ac:dyDescent="0.3">
      <c r="H45" s="10" t="s">
        <v>29</v>
      </c>
      <c r="I45" s="11">
        <f>_xlfn.STDEV.P(I32:I43)</f>
        <v>0.16248637526994103</v>
      </c>
      <c r="J45" s="11">
        <f t="shared" ref="J45:K45" si="17">_xlfn.STDEV.P(J32:J43)</f>
        <v>8.3156032121695062E-2</v>
      </c>
      <c r="K45" s="11">
        <f t="shared" si="17"/>
        <v>0.29409128729630468</v>
      </c>
    </row>
    <row r="46" spans="2:11" x14ac:dyDescent="0.3">
      <c r="B46" t="s">
        <v>17</v>
      </c>
      <c r="C46" s="5" t="s">
        <v>22</v>
      </c>
      <c r="D46">
        <v>0.50919999999999999</v>
      </c>
      <c r="E46">
        <v>0.55800000000000005</v>
      </c>
      <c r="F46">
        <v>0.21099999999999999</v>
      </c>
      <c r="G46">
        <f t="shared" si="0"/>
        <v>5.2505820000000005</v>
      </c>
      <c r="H46">
        <f>(21.426*F46)-(4.65*E46)</f>
        <v>1.9261859999999986</v>
      </c>
      <c r="I46">
        <f>(G46*0.025)/(D46)</f>
        <v>0.25778584053417125</v>
      </c>
      <c r="J46">
        <f>(H46*0.025)/(D46)</f>
        <v>9.4569226237234807E-2</v>
      </c>
      <c r="K46">
        <f>(I46)/(J46)</f>
        <v>2.7258956300170407</v>
      </c>
    </row>
    <row r="47" spans="2:11" x14ac:dyDescent="0.3">
      <c r="C47" s="5" t="s">
        <v>23</v>
      </c>
      <c r="D47">
        <v>0.50919999999999999</v>
      </c>
      <c r="E47">
        <v>0.56299999999999994</v>
      </c>
      <c r="F47">
        <v>0.216</v>
      </c>
      <c r="G47">
        <f t="shared" si="0"/>
        <v>5.2945519999999995</v>
      </c>
      <c r="H47">
        <f t="shared" ref="H47:H57" si="18">(21.426*F47)-(4.65*E47)</f>
        <v>2.0100659999999997</v>
      </c>
      <c r="I47">
        <f t="shared" ref="I47:I57" si="19">(G47*0.025)/(D47)</f>
        <v>0.2599446190102121</v>
      </c>
      <c r="J47">
        <f t="shared" ref="J47:J57" si="20">(H47*0.025)/(D47)</f>
        <v>9.8687450903377841E-2</v>
      </c>
      <c r="K47">
        <f t="shared" ref="K47:K57" si="21">(I47)/(J47)</f>
        <v>2.6340189824612725</v>
      </c>
    </row>
    <row r="48" spans="2:11" x14ac:dyDescent="0.3">
      <c r="C48" s="5" t="s">
        <v>24</v>
      </c>
      <c r="D48">
        <v>0.50390000000000001</v>
      </c>
      <c r="E48">
        <v>0.20499999999999999</v>
      </c>
      <c r="F48">
        <v>7.9000000000000001E-2</v>
      </c>
      <c r="G48">
        <f t="shared" si="0"/>
        <v>1.9275100000000003</v>
      </c>
      <c r="H48">
        <f t="shared" si="18"/>
        <v>0.73940399999999984</v>
      </c>
      <c r="I48">
        <f t="shared" si="19"/>
        <v>9.5629589204207194E-2</v>
      </c>
      <c r="J48">
        <f t="shared" si="20"/>
        <v>3.6684064298471916E-2</v>
      </c>
      <c r="K48">
        <f t="shared" si="21"/>
        <v>2.6068428085322779</v>
      </c>
    </row>
    <row r="49" spans="2:11" x14ac:dyDescent="0.3">
      <c r="C49" s="5" t="s">
        <v>25</v>
      </c>
      <c r="D49">
        <v>0.50390000000000001</v>
      </c>
      <c r="E49">
        <v>0.20599999999999999</v>
      </c>
      <c r="F49">
        <v>8.1000000000000003E-2</v>
      </c>
      <c r="G49">
        <f t="shared" si="0"/>
        <v>1.935314</v>
      </c>
      <c r="H49">
        <f t="shared" si="18"/>
        <v>0.77760600000000002</v>
      </c>
      <c r="I49">
        <f t="shared" si="19"/>
        <v>9.6016769200238147E-2</v>
      </c>
      <c r="J49">
        <f t="shared" si="20"/>
        <v>3.8579380829529671E-2</v>
      </c>
      <c r="K49">
        <f t="shared" si="21"/>
        <v>2.4888105287253444</v>
      </c>
    </row>
    <row r="50" spans="2:11" x14ac:dyDescent="0.3">
      <c r="C50" s="5" t="s">
        <v>26</v>
      </c>
      <c r="D50" s="4">
        <v>0.437</v>
      </c>
      <c r="E50" s="4">
        <v>0.438</v>
      </c>
      <c r="F50" s="4">
        <v>0.16</v>
      </c>
      <c r="G50">
        <f t="shared" si="0"/>
        <v>4.1269919999999995</v>
      </c>
      <c r="H50">
        <f t="shared" si="18"/>
        <v>1.3914599999999995</v>
      </c>
      <c r="I50">
        <f t="shared" si="19"/>
        <v>0.2360979405034325</v>
      </c>
      <c r="J50">
        <f t="shared" si="20"/>
        <v>7.9602974828375264E-2</v>
      </c>
      <c r="K50">
        <f t="shared" si="21"/>
        <v>2.9659436850502359</v>
      </c>
    </row>
    <row r="51" spans="2:11" x14ac:dyDescent="0.3">
      <c r="C51" s="5" t="s">
        <v>27</v>
      </c>
      <c r="D51" s="4">
        <v>0.437</v>
      </c>
      <c r="E51" s="4">
        <v>0.41099999999999998</v>
      </c>
      <c r="F51" s="4">
        <v>0.151</v>
      </c>
      <c r="G51">
        <f t="shared" si="0"/>
        <v>3.871734</v>
      </c>
      <c r="H51">
        <f t="shared" si="18"/>
        <v>1.3241759999999996</v>
      </c>
      <c r="I51">
        <f t="shared" si="19"/>
        <v>0.22149508009153318</v>
      </c>
      <c r="J51">
        <f t="shared" si="20"/>
        <v>7.5753775743707077E-2</v>
      </c>
      <c r="K51">
        <f t="shared" si="21"/>
        <v>2.9238817196505607</v>
      </c>
    </row>
    <row r="52" spans="2:11" x14ac:dyDescent="0.3">
      <c r="C52" s="5" t="s">
        <v>32</v>
      </c>
      <c r="D52" s="4">
        <v>0.317</v>
      </c>
      <c r="E52" s="4">
        <v>0.46400000000000002</v>
      </c>
      <c r="F52" s="4">
        <v>0.17299999999999999</v>
      </c>
      <c r="G52">
        <f t="shared" si="0"/>
        <v>4.3685060000000009</v>
      </c>
      <c r="H52">
        <f t="shared" si="18"/>
        <v>1.549097999999999</v>
      </c>
      <c r="I52">
        <f t="shared" si="19"/>
        <v>0.34451940063091491</v>
      </c>
      <c r="J52">
        <f t="shared" si="20"/>
        <v>0.12216861198738163</v>
      </c>
      <c r="K52">
        <f t="shared" si="21"/>
        <v>2.8200320444542588</v>
      </c>
    </row>
    <row r="53" spans="2:11" x14ac:dyDescent="0.3">
      <c r="C53" s="5" t="s">
        <v>33</v>
      </c>
      <c r="D53" s="4">
        <v>0.317</v>
      </c>
      <c r="E53" s="4">
        <v>0.45900000000000002</v>
      </c>
      <c r="F53" s="4">
        <v>0.17</v>
      </c>
      <c r="G53">
        <f t="shared" si="0"/>
        <v>4.3225560000000005</v>
      </c>
      <c r="H53">
        <f t="shared" si="18"/>
        <v>1.5080699999999996</v>
      </c>
      <c r="I53">
        <f t="shared" si="19"/>
        <v>0.34089558359621458</v>
      </c>
      <c r="J53">
        <f t="shared" si="20"/>
        <v>0.11893296529968451</v>
      </c>
      <c r="K53">
        <f t="shared" si="21"/>
        <v>2.8662833953331091</v>
      </c>
    </row>
    <row r="54" spans="2:11" x14ac:dyDescent="0.3">
      <c r="C54" s="5" t="s">
        <v>34</v>
      </c>
      <c r="D54" s="4">
        <v>0.31590000000000001</v>
      </c>
      <c r="E54" s="4">
        <v>0.45400000000000001</v>
      </c>
      <c r="F54" s="4">
        <v>0.16200000000000001</v>
      </c>
      <c r="G54">
        <f t="shared" si="0"/>
        <v>4.2815560000000001</v>
      </c>
      <c r="H54">
        <f t="shared" si="18"/>
        <v>1.3599119999999996</v>
      </c>
      <c r="I54">
        <f t="shared" si="19"/>
        <v>0.33883792339347896</v>
      </c>
      <c r="J54">
        <f t="shared" si="20"/>
        <v>0.10762203228869892</v>
      </c>
      <c r="K54">
        <f t="shared" si="21"/>
        <v>3.1484066616075168</v>
      </c>
    </row>
    <row r="55" spans="2:11" x14ac:dyDescent="0.3">
      <c r="C55" s="5" t="s">
        <v>35</v>
      </c>
      <c r="D55" s="4">
        <v>0.31590000000000001</v>
      </c>
      <c r="E55" s="4">
        <v>0.45700000000000002</v>
      </c>
      <c r="F55" s="4">
        <v>0.16300000000000001</v>
      </c>
      <c r="G55">
        <f t="shared" si="0"/>
        <v>4.3099180000000006</v>
      </c>
      <c r="H55">
        <f t="shared" si="18"/>
        <v>1.3673879999999996</v>
      </c>
      <c r="I55">
        <f t="shared" si="19"/>
        <v>0.34108246280468507</v>
      </c>
      <c r="J55">
        <f t="shared" si="20"/>
        <v>0.10821367521367518</v>
      </c>
      <c r="K55">
        <f t="shared" si="21"/>
        <v>3.1519349299540451</v>
      </c>
    </row>
    <row r="56" spans="2:11" x14ac:dyDescent="0.3">
      <c r="C56" s="5" t="s">
        <v>36</v>
      </c>
      <c r="D56" s="4">
        <v>0.30669999999999997</v>
      </c>
      <c r="E56" s="4">
        <v>0.81499999999999995</v>
      </c>
      <c r="F56" s="4">
        <v>0.29299999999999998</v>
      </c>
      <c r="G56">
        <f t="shared" si="0"/>
        <v>7.6838899999999999</v>
      </c>
      <c r="H56">
        <f t="shared" si="18"/>
        <v>2.4880679999999988</v>
      </c>
      <c r="I56">
        <f t="shared" si="19"/>
        <v>0.62633599608738189</v>
      </c>
      <c r="J56">
        <f t="shared" si="20"/>
        <v>0.20280958591457443</v>
      </c>
      <c r="K56">
        <f t="shared" si="21"/>
        <v>3.0882958182814955</v>
      </c>
    </row>
    <row r="57" spans="2:11" x14ac:dyDescent="0.3">
      <c r="C57" s="5" t="s">
        <v>37</v>
      </c>
      <c r="D57" s="4">
        <v>0.30669999999999997</v>
      </c>
      <c r="E57" s="4">
        <v>0.82899999999999996</v>
      </c>
      <c r="F57" s="4">
        <v>0.29699999999999999</v>
      </c>
      <c r="G57">
        <f t="shared" si="0"/>
        <v>7.8169060000000004</v>
      </c>
      <c r="H57">
        <f t="shared" si="18"/>
        <v>2.5086719999999989</v>
      </c>
      <c r="I57">
        <f t="shared" si="19"/>
        <v>0.63717851320508656</v>
      </c>
      <c r="J57">
        <f t="shared" si="20"/>
        <v>0.20448907727420926</v>
      </c>
      <c r="K57">
        <f t="shared" si="21"/>
        <v>3.1159537795295695</v>
      </c>
    </row>
    <row r="58" spans="2:11" x14ac:dyDescent="0.3">
      <c r="B58" s="4"/>
      <c r="D58" s="4"/>
      <c r="E58" s="4"/>
      <c r="F58" s="4"/>
      <c r="G58" s="4"/>
      <c r="H58" s="10" t="s">
        <v>28</v>
      </c>
      <c r="I58" s="11">
        <f>AVERAGE(I46:I57)</f>
        <v>0.31631830985512971</v>
      </c>
      <c r="J58" s="11">
        <f t="shared" ref="J58:K58" si="22">AVERAGE(J46:J57)</f>
        <v>0.10734273506824338</v>
      </c>
      <c r="K58" s="11">
        <f t="shared" si="22"/>
        <v>2.8780249986330606</v>
      </c>
    </row>
    <row r="59" spans="2:11" x14ac:dyDescent="0.3">
      <c r="B59" s="4"/>
      <c r="C59" s="7"/>
      <c r="D59" s="4"/>
      <c r="E59" s="4"/>
      <c r="F59" s="4"/>
      <c r="G59" s="4"/>
      <c r="H59" s="10" t="s">
        <v>29</v>
      </c>
      <c r="I59" s="11">
        <f>_xlfn.STDEV.P(I46:I57)</f>
        <v>0.16351581264635082</v>
      </c>
      <c r="J59" s="11">
        <f t="shared" ref="J59:K59" si="23">_xlfn.STDEV.P(J46:J57)</f>
        <v>5.0524571401563738E-2</v>
      </c>
      <c r="K59" s="11">
        <f t="shared" si="23"/>
        <v>0.21794501663775895</v>
      </c>
    </row>
    <row r="60" spans="2:11" x14ac:dyDescent="0.3">
      <c r="B60" s="4"/>
      <c r="C60" s="7"/>
      <c r="D60" s="4"/>
      <c r="E60" s="4"/>
      <c r="F60" s="4"/>
      <c r="G60" s="4"/>
      <c r="H60" s="4"/>
      <c r="I60" s="4"/>
      <c r="J60" s="4"/>
      <c r="K60" s="4"/>
    </row>
    <row r="61" spans="2:11" x14ac:dyDescent="0.3">
      <c r="D61" s="4"/>
      <c r="E61" s="4"/>
      <c r="F61" s="4"/>
    </row>
    <row r="62" spans="2:11" x14ac:dyDescent="0.3">
      <c r="D62" s="4"/>
      <c r="E62" s="4"/>
      <c r="F62" s="4"/>
    </row>
    <row r="63" spans="2:11" x14ac:dyDescent="0.3">
      <c r="D63" s="4"/>
      <c r="E63" s="4"/>
      <c r="F63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T11" sqref="T11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ucitel</cp:lastModifiedBy>
  <dcterms:created xsi:type="dcterms:W3CDTF">2011-05-04T06:46:36Z</dcterms:created>
  <dcterms:modified xsi:type="dcterms:W3CDTF">2017-05-05T09:49:53Z</dcterms:modified>
</cp:coreProperties>
</file>