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rka\Data\Zpracovani_dat\Silene\"/>
    </mc:Choice>
  </mc:AlternateContent>
  <bookViews>
    <workbookView xWindow="0" yWindow="0" windowWidth="25200" windowHeight="11985"/>
  </bookViews>
  <sheets>
    <sheet name="Floristická data" sheetId="1" r:id="rId1"/>
    <sheet name="Seznam jmen" sheetId="8" r:id="rId2"/>
    <sheet name="Seznam okresů" sheetId="7" r:id="rId3"/>
    <sheet name="Zdroj souřadnic" sheetId="6" r:id="rId4"/>
    <sheet name="Kódy fytochorionů" sheetId="5" r:id="rId5"/>
    <sheet name="Seznam licencí" sheetId="10" r:id="rId6"/>
  </sheets>
  <definedNames>
    <definedName name="_xlnm._FilterDatabase" localSheetId="0" hidden="1">'Floristická data'!$Q$1:$R$1</definedName>
    <definedName name="fytochoriony">'Kódy fytochorionů'!$A$1:$A$215</definedName>
    <definedName name="jméno_stand.">'Seznam jmen'!$A$1:$A$6387</definedName>
    <definedName name="seznam_okresů">'Seznam okresů'!$A$1:$A$77</definedName>
    <definedName name="zdroj_souřadnic">'Zdroj souřadnic'!$A$1:$A$3</definedName>
  </definedNames>
  <calcPr calcId="152511" iterateDelta="1E-4"/>
</workbook>
</file>

<file path=xl/calcChain.xml><?xml version="1.0" encoding="utf-8"?>
<calcChain xmlns="http://schemas.openxmlformats.org/spreadsheetml/2006/main">
  <c r="S193" i="1" l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<sst xmlns="http://schemas.openxmlformats.org/spreadsheetml/2006/main" count="9456" uniqueCount="7043">
  <si>
    <t>Epilobium anagallidifolium</t>
  </si>
  <si>
    <t>Epilobium angustifolium</t>
  </si>
  <si>
    <t>Epilobium collinum</t>
  </si>
  <si>
    <t>Epilobium dodonaei</t>
  </si>
  <si>
    <t>Epilobium hirsutum</t>
  </si>
  <si>
    <t>Epilobium komarovianum</t>
  </si>
  <si>
    <t>Epilobium lamyi</t>
  </si>
  <si>
    <t>Epilobium lanceolatum</t>
  </si>
  <si>
    <t>Epilobium montanum</t>
  </si>
  <si>
    <t>Epilobium nutans</t>
  </si>
  <si>
    <t>Epilobium obscurum</t>
  </si>
  <si>
    <t>Epilobium palustre</t>
  </si>
  <si>
    <t>Epilobium parviflorum</t>
  </si>
  <si>
    <t>Epilobium roseum</t>
  </si>
  <si>
    <t>Epilobium tetragonum</t>
  </si>
  <si>
    <t>Althaea armeniaca</t>
  </si>
  <si>
    <t>Althaea hirsuta</t>
  </si>
  <si>
    <t>Althaea officinalis</t>
  </si>
  <si>
    <t>Alyssum alyssoides</t>
  </si>
  <si>
    <t>Alyssum argenteum</t>
  </si>
  <si>
    <t>Alyssum montanum</t>
  </si>
  <si>
    <t>Alyssum montanum subsp. gmelinii</t>
  </si>
  <si>
    <t>Alyssum murale</t>
  </si>
  <si>
    <t>Alyssum rostratum</t>
  </si>
  <si>
    <t>Amaranthus albus</t>
  </si>
  <si>
    <t>Amaranthus blitoides</t>
  </si>
  <si>
    <t>Amaranthus blitum</t>
  </si>
  <si>
    <t>Amaranthus bouchonii</t>
  </si>
  <si>
    <t>Amaranthus caudatus</t>
  </si>
  <si>
    <t>Amaranthus caudatus subsp. caudatus</t>
  </si>
  <si>
    <t>Amaranthus caudatus subsp. saueri</t>
  </si>
  <si>
    <t>Amaranthus crispus</t>
  </si>
  <si>
    <t>Amaranthus cruentus</t>
  </si>
  <si>
    <t>Amaranthus deflexus</t>
  </si>
  <si>
    <t>Amaranthus graecizans</t>
  </si>
  <si>
    <t>Alchemilla glabra</t>
  </si>
  <si>
    <t>Alchemilla glabricaulis</t>
  </si>
  <si>
    <t>Alchemilla glaucescens</t>
  </si>
  <si>
    <t>Alchemilla gruneica</t>
  </si>
  <si>
    <t>Alchemilla micans</t>
  </si>
  <si>
    <t>Alchemilla mollis</t>
  </si>
  <si>
    <t>Alchemilla monticola</t>
  </si>
  <si>
    <t>Alchemilla obtusa</t>
  </si>
  <si>
    <t>Alchemilla obtusa subsp. obtusa</t>
  </si>
  <si>
    <t>Alchemilla obtusa subsp. trapezialis</t>
  </si>
  <si>
    <t>Alchemilla plicata</t>
  </si>
  <si>
    <t>Alchemilla propinqua</t>
  </si>
  <si>
    <t>Alchemilla reniformis</t>
  </si>
  <si>
    <t>Amorpha fruticosa</t>
  </si>
  <si>
    <t>Anacamptis pyramidalis</t>
  </si>
  <si>
    <t>Anacyclus clavatus</t>
  </si>
  <si>
    <t>Anagallis arvensis</t>
  </si>
  <si>
    <t>Anagallis foemina</t>
  </si>
  <si>
    <t>Anagallis monelli</t>
  </si>
  <si>
    <t>Anaphalis margaritacea</t>
  </si>
  <si>
    <t>Anchusa azurea</t>
  </si>
  <si>
    <t>Anchusa officinalis</t>
  </si>
  <si>
    <t>Andromeda polifolia</t>
  </si>
  <si>
    <t>Androsace elongata</t>
  </si>
  <si>
    <t>Androsace maxima</t>
  </si>
  <si>
    <t>Androsace septentrionalis</t>
  </si>
  <si>
    <t>Carpinus orientalis</t>
  </si>
  <si>
    <t>Rhagadiolus stellatus</t>
  </si>
  <si>
    <t>Carthamus lanatus</t>
  </si>
  <si>
    <t>Carthamus tinctorius</t>
  </si>
  <si>
    <t>Carum carvi</t>
  </si>
  <si>
    <t>Carya ovata</t>
  </si>
  <si>
    <t>Castanea sativa</t>
  </si>
  <si>
    <t>Catabrosa aquatica</t>
  </si>
  <si>
    <t>Catalpa bignonioides</t>
  </si>
  <si>
    <t>Catananche caerulea</t>
  </si>
  <si>
    <t>Caucalis platycarpos</t>
  </si>
  <si>
    <t>Meconopsis cambrica</t>
  </si>
  <si>
    <t>Actaea spicata</t>
  </si>
  <si>
    <t>Adenophora liliifolia</t>
  </si>
  <si>
    <t>Adenostyles alliariae</t>
  </si>
  <si>
    <t>Adonis aestivalis</t>
  </si>
  <si>
    <t>Adonis annua</t>
  </si>
  <si>
    <t>Adonis flammea</t>
  </si>
  <si>
    <t>Adonis vernalis</t>
  </si>
  <si>
    <t>Adoxa moschatellina</t>
  </si>
  <si>
    <t>Aegilops cylindrica</t>
  </si>
  <si>
    <t>Aegilops geniculata</t>
  </si>
  <si>
    <t>Aegopodium podagraria</t>
  </si>
  <si>
    <t>Aesculus hippocastanum</t>
  </si>
  <si>
    <t>Aesculus pavia</t>
  </si>
  <si>
    <t>Aethionema grandiflorum</t>
  </si>
  <si>
    <t>Aethusa cynapium</t>
  </si>
  <si>
    <t>Ageratum houstonianum</t>
  </si>
  <si>
    <t>Agrimonia eupatoria</t>
  </si>
  <si>
    <t>Agrimonia procera</t>
  </si>
  <si>
    <t>Agropyron pectinatum</t>
  </si>
  <si>
    <t>Agrostemma githago</t>
  </si>
  <si>
    <t>Agrostis alpina</t>
  </si>
  <si>
    <t>Agrostis canina</t>
  </si>
  <si>
    <t>Agrostis capillaris</t>
  </si>
  <si>
    <t>Achillea pannonica</t>
  </si>
  <si>
    <t>Achillea pratensis</t>
  </si>
  <si>
    <t>Achillea ptarmica</t>
  </si>
  <si>
    <t>Agrostis scabra</t>
  </si>
  <si>
    <t>Agrostis stolonifera</t>
  </si>
  <si>
    <t>Agrostis vinealis</t>
  </si>
  <si>
    <t>Ailanthus altissima</t>
  </si>
  <si>
    <t>Aira caryophyllea</t>
  </si>
  <si>
    <t>Aira praecox</t>
  </si>
  <si>
    <t>Ajuga chamaepitys</t>
  </si>
  <si>
    <t>Ajuga genevensis</t>
  </si>
  <si>
    <t>Ajuga pyramidalis</t>
  </si>
  <si>
    <t>Ajuga reptans</t>
  </si>
  <si>
    <t>nálezce</t>
  </si>
  <si>
    <t>kvadrant</t>
  </si>
  <si>
    <t>Acorus calamus</t>
  </si>
  <si>
    <t>Bromus arvensis</t>
  </si>
  <si>
    <t>Bromus benekenii</t>
  </si>
  <si>
    <t>Bromus briziformis</t>
  </si>
  <si>
    <t>Leucanthemella serotina</t>
  </si>
  <si>
    <t>Leucanthemum ircutianum</t>
  </si>
  <si>
    <t>Circaea alpina</t>
  </si>
  <si>
    <t>Circaea lutetiana</t>
  </si>
  <si>
    <t>Cirsium eriophorum</t>
  </si>
  <si>
    <t>Cirsium heterophyllum</t>
  </si>
  <si>
    <t>Cirsium oleraceum</t>
  </si>
  <si>
    <t>Cirsium palustre</t>
  </si>
  <si>
    <t>Cirsium pannonicum</t>
  </si>
  <si>
    <t>Cirsium rivulare</t>
  </si>
  <si>
    <t>Cirsium tuberosum</t>
  </si>
  <si>
    <t>Cirsium vulgare</t>
  </si>
  <si>
    <t>Cornus sericea</t>
  </si>
  <si>
    <t>Coronilla scorpioides</t>
  </si>
  <si>
    <t>Viscum album</t>
  </si>
  <si>
    <t>Viscum album subsp. abietis</t>
  </si>
  <si>
    <t>Quercus rubra</t>
  </si>
  <si>
    <t>Quercus virgiliana</t>
  </si>
  <si>
    <t>Carex digitata</t>
  </si>
  <si>
    <t>Betonica officinalis</t>
  </si>
  <si>
    <t>Betula alleghaniensis</t>
  </si>
  <si>
    <t>Betula carpatica</t>
  </si>
  <si>
    <t>Betula humilis</t>
  </si>
  <si>
    <t>Betula lenta</t>
  </si>
  <si>
    <t>Betula petraea</t>
  </si>
  <si>
    <t>Betula pubescens</t>
  </si>
  <si>
    <t>Bifora radians</t>
  </si>
  <si>
    <t>Biscutella laevigata</t>
  </si>
  <si>
    <t>Pulsatilla vernalis</t>
  </si>
  <si>
    <t>Pulsatilla vernalis var. alpestris</t>
  </si>
  <si>
    <t>Carex distans</t>
  </si>
  <si>
    <t>Carex disticha</t>
  </si>
  <si>
    <t>Carex divulsa</t>
  </si>
  <si>
    <t>Carex echinata</t>
  </si>
  <si>
    <t>Carex elata</t>
  </si>
  <si>
    <t>Carex elongata</t>
  </si>
  <si>
    <t>Carex ericetorum</t>
  </si>
  <si>
    <t>Carex flacca</t>
  </si>
  <si>
    <t>Carex flava</t>
  </si>
  <si>
    <t>Carex flava agg.</t>
  </si>
  <si>
    <t>Carex fritschii</t>
  </si>
  <si>
    <t>Carex hartmanii</t>
  </si>
  <si>
    <t>Carex hirta</t>
  </si>
  <si>
    <t>Quercus petraea</t>
  </si>
  <si>
    <t>Quercus petraea agg.</t>
  </si>
  <si>
    <t>Quercus polycarpa</t>
  </si>
  <si>
    <t>Quercus pubescens</t>
  </si>
  <si>
    <t>Quercus pubescens agg.</t>
  </si>
  <si>
    <t>Quercus robur</t>
  </si>
  <si>
    <t>Carex pseudocyperus</t>
  </si>
  <si>
    <t>Carex pulicaris</t>
  </si>
  <si>
    <t>Carex remota</t>
  </si>
  <si>
    <t>Carex riparia</t>
  </si>
  <si>
    <t>Carex pilulifera</t>
  </si>
  <si>
    <t>Carex praecox</t>
  </si>
  <si>
    <t>Carex praecox agg.</t>
  </si>
  <si>
    <t>Carex pseudobrizoides</t>
  </si>
  <si>
    <t>Sedum reflexum</t>
  </si>
  <si>
    <t>Sedum rupestre subsp. erectum</t>
  </si>
  <si>
    <t>Sedum sarmentosum</t>
  </si>
  <si>
    <t>Sedum sexangulare</t>
  </si>
  <si>
    <t>Sedum spurium</t>
  </si>
  <si>
    <t>Sedum villosum</t>
  </si>
  <si>
    <t>Selaginella helvetica</t>
  </si>
  <si>
    <t>Selaginella selaginoides</t>
  </si>
  <si>
    <t>Selinum carvifolia</t>
  </si>
  <si>
    <t>Sempervivum tectorum</t>
  </si>
  <si>
    <t>Verbascum lychnitis subsp. lychnitis</t>
  </si>
  <si>
    <t>Verbascum lychnitis subsp. moenchii</t>
  </si>
  <si>
    <t>Verbascum nigrum</t>
  </si>
  <si>
    <t>Verbascum niveum</t>
  </si>
  <si>
    <t>Verbascum niveum subsp. visianinum</t>
  </si>
  <si>
    <t>Verbascum phlomoides</t>
  </si>
  <si>
    <t>Verbascum phoeniceum</t>
  </si>
  <si>
    <t>Asplenium adulterinum</t>
  </si>
  <si>
    <t>Carex rostrata</t>
  </si>
  <si>
    <t>Carex rupestris</t>
  </si>
  <si>
    <t>Ranunculus acris</t>
  </si>
  <si>
    <t>Ranunculus acris subsp. acris</t>
  </si>
  <si>
    <t>Coreopsis lanceolata</t>
  </si>
  <si>
    <t>Coreopsis verticillata</t>
  </si>
  <si>
    <t>Coreopsis grandiflora</t>
  </si>
  <si>
    <t>Coreopsis basalis</t>
  </si>
  <si>
    <t>Rudbeckia fulgida</t>
  </si>
  <si>
    <t>Helianthus strumosus</t>
  </si>
  <si>
    <t>Centaurea erdneri</t>
  </si>
  <si>
    <t>Rhaponticum coniferum</t>
  </si>
  <si>
    <t>Centaurea jacea agg.</t>
  </si>
  <si>
    <t>Rhaponticum carthamoides</t>
  </si>
  <si>
    <t>Pseudofumaria alba</t>
  </si>
  <si>
    <t>Rheum officinale</t>
  </si>
  <si>
    <t>Buglossoides incrassata subsp. incrassata</t>
  </si>
  <si>
    <t>Buglossoides arvensis subsp. arvensis</t>
  </si>
  <si>
    <t>Betula pendula var. pendula</t>
  </si>
  <si>
    <t>Hieracium obscuratum</t>
  </si>
  <si>
    <t>Taraxacum excellens</t>
  </si>
  <si>
    <t>Taraxacum adamii</t>
  </si>
  <si>
    <t>Taraxacum moldavicum</t>
  </si>
  <si>
    <t>Taraxacum praestabile</t>
  </si>
  <si>
    <t>Taraxacum urbicola</t>
  </si>
  <si>
    <t>Taraxacum latens</t>
  </si>
  <si>
    <t>Taraxacum atroviride</t>
  </si>
  <si>
    <t>Taraxacum clarum</t>
  </si>
  <si>
    <t>Taraxacum gustavianum</t>
  </si>
  <si>
    <t>Taraxacum hempelianum</t>
  </si>
  <si>
    <t>Taraxacum homoschistum</t>
  </si>
  <si>
    <t>Taraxacum leptoscelum</t>
  </si>
  <si>
    <t>Taraxacum opertum</t>
  </si>
  <si>
    <t>Taraxacum pilosella</t>
  </si>
  <si>
    <t>Taraxacum pittochromatum</t>
  </si>
  <si>
    <t>Taraxacum verticosum</t>
  </si>
  <si>
    <t>Taraxacum violaceifrons</t>
  </si>
  <si>
    <t>Sorbus albensis</t>
  </si>
  <si>
    <t>Sorbus portae-bohemicae</t>
  </si>
  <si>
    <t>Rubus silvae-norticae</t>
  </si>
  <si>
    <t>Carex derelicta</t>
  </si>
  <si>
    <t>Sorbus milensis</t>
  </si>
  <si>
    <t>Hordeum brevisubulatum</t>
  </si>
  <si>
    <t>Stachys setifera</t>
  </si>
  <si>
    <t>Dittrichia graveolens</t>
  </si>
  <si>
    <t>Allium roseum</t>
  </si>
  <si>
    <t>Capsella rubella</t>
  </si>
  <si>
    <t>Actinidia deliciosa</t>
  </si>
  <si>
    <t>Potentilla radiata</t>
  </si>
  <si>
    <t>Sedum pallidum</t>
  </si>
  <si>
    <t>Amelanchier lamarckii</t>
  </si>
  <si>
    <t>Amelanchier spicata</t>
  </si>
  <si>
    <t>Amsinckia lycopsoides</t>
  </si>
  <si>
    <t>Campanula lactiflora</t>
  </si>
  <si>
    <t>Euphorbia agraria</t>
  </si>
  <si>
    <t>Gilia achilleifolia</t>
  </si>
  <si>
    <t>Legousia pentagonia</t>
  </si>
  <si>
    <t>Malus fusca</t>
  </si>
  <si>
    <t>Eichhornia crassipes</t>
  </si>
  <si>
    <t>Rostraria cristata</t>
  </si>
  <si>
    <t>Pontederia cordata</t>
  </si>
  <si>
    <t>Acanthus hungaricus</t>
  </si>
  <si>
    <t>Ferulago confusa</t>
  </si>
  <si>
    <t>Potentilla psammophila</t>
  </si>
  <si>
    <t>Epipactis futakii</t>
  </si>
  <si>
    <t>Rubus passaviensis</t>
  </si>
  <si>
    <t>Artemisia alpina</t>
  </si>
  <si>
    <t>Hieracium mixtum</t>
  </si>
  <si>
    <t>Pteris multifida</t>
  </si>
  <si>
    <t>Digitaria ciliaris</t>
  </si>
  <si>
    <t>Gratiola neglecta</t>
  </si>
  <si>
    <t>Aconitum napellus agg.</t>
  </si>
  <si>
    <t>Rodgersia podophylla</t>
  </si>
  <si>
    <t>Sedum rupestre</t>
  </si>
  <si>
    <t>Rubus supralucidus</t>
  </si>
  <si>
    <t>Rubus holzfussii</t>
  </si>
  <si>
    <t>Trifolium resupinatum var. majus</t>
  </si>
  <si>
    <t>Trifolium resupinatum var. resupinatum</t>
  </si>
  <si>
    <t>Trifolium hybridum var. parviflorum</t>
  </si>
  <si>
    <t>Galium spurium var. spurium</t>
  </si>
  <si>
    <t>Galium spurium var. echinospermum</t>
  </si>
  <si>
    <t>Galium glaucum var. glaucum</t>
  </si>
  <si>
    <t>Veronica officinalis var. alpestris</t>
  </si>
  <si>
    <t>Veronica spicata subsp. spicata</t>
  </si>
  <si>
    <t>Plantago lanceolata var. sphaerostachya</t>
  </si>
  <si>
    <t>Plantago lanceolata var. lanceolata</t>
  </si>
  <si>
    <t>Artemisia campestris var. campestris</t>
  </si>
  <si>
    <t>Artemisia campestris var. lednicensis</t>
  </si>
  <si>
    <t>Senecio doria agg.</t>
  </si>
  <si>
    <t>Senecio nemorensis agg.</t>
  </si>
  <si>
    <t>Sonchus arvensis subsp. arvensis</t>
  </si>
  <si>
    <t>Allium cepa Cepa Group</t>
  </si>
  <si>
    <t>Allium cepa Aggregatum Group</t>
  </si>
  <si>
    <t>Orchis mascula var. fallax</t>
  </si>
  <si>
    <t>Carex leporina var. leporina</t>
  </si>
  <si>
    <t>Carex leporina var. argyroglochin</t>
  </si>
  <si>
    <t>Carex buxbaumii agg.</t>
  </si>
  <si>
    <t>Carex atrata agg.</t>
  </si>
  <si>
    <t>Carex nigra subsp. nigra</t>
  </si>
  <si>
    <t>Carex brevicollis</t>
  </si>
  <si>
    <t>Lamarckia aurea</t>
  </si>
  <si>
    <t>Schismus barbatus</t>
  </si>
  <si>
    <t>Melica ciliata agg.</t>
  </si>
  <si>
    <t>Hierochloë odorata agg.</t>
  </si>
  <si>
    <t>Trifolium hybridum var. hybridum</t>
  </si>
  <si>
    <t>Lotus corniculatus var. corniculatus</t>
  </si>
  <si>
    <t>Taraxacum intermedium agg.</t>
  </si>
  <si>
    <t>Taraxacum aequilobum agg.</t>
  </si>
  <si>
    <t>Taraxacum subborgvallii</t>
  </si>
  <si>
    <t>Taraxacum koksaghyz</t>
  </si>
  <si>
    <t>Egeria densa</t>
  </si>
  <si>
    <t>Potamogeton pusillus agg.</t>
  </si>
  <si>
    <t>Lilium bulbiferum var. bulbiferum</t>
  </si>
  <si>
    <t>Lilium bulbiferum var. croceum</t>
  </si>
  <si>
    <t>Dactylorhiza incarnata subsp. incarnata</t>
  </si>
  <si>
    <t>Dactylorhiza incarnata subsp. serotina</t>
  </si>
  <si>
    <t>Orchis ustulata var. ustulata</t>
  </si>
  <si>
    <t>Orchis ustulata var. aestivalis</t>
  </si>
  <si>
    <t>Crocus tommasinianus</t>
  </si>
  <si>
    <t>Gladiolus tristis</t>
  </si>
  <si>
    <t>Gladiolus primulinus</t>
  </si>
  <si>
    <t>Scilla bifolia var. bohemica</t>
  </si>
  <si>
    <t>Scilla bifolia subsp. buekkensis</t>
  </si>
  <si>
    <t>Scilla bifolia subsp. spetana</t>
  </si>
  <si>
    <t>Scilla bifolia var. spetana</t>
  </si>
  <si>
    <t>Scilla bifolia var. magnomoravica</t>
  </si>
  <si>
    <t>Scilla sardensis</t>
  </si>
  <si>
    <t>Scilla forbesii</t>
  </si>
  <si>
    <t>Nectaroscilla litardierei</t>
  </si>
  <si>
    <t>Hyacinthoides hispanica</t>
  </si>
  <si>
    <t>Hyacinthoides non-scripta</t>
  </si>
  <si>
    <t>Hyacinthoides italica</t>
  </si>
  <si>
    <t>Othocallis mischtschenkoana</t>
  </si>
  <si>
    <t>Hyacinthella leucophaea</t>
  </si>
  <si>
    <t>Allium atropurpureum</t>
  </si>
  <si>
    <t>Leucojum vernum var. vernum</t>
  </si>
  <si>
    <t>Leucojum vernum var. carpathicum</t>
  </si>
  <si>
    <t>Narcissus cyclamineus</t>
  </si>
  <si>
    <t>Narcissus jonquilla</t>
  </si>
  <si>
    <t>Narcissus triandrus</t>
  </si>
  <si>
    <t>Canna indica</t>
  </si>
  <si>
    <t>Scilla bifolia subsp. rara</t>
  </si>
  <si>
    <t>Dryopteris cambrensis</t>
  </si>
  <si>
    <t>Dryopteris borreri</t>
  </si>
  <si>
    <t>Cotoneaster lucidus</t>
  </si>
  <si>
    <t>Catapodium rigidum</t>
  </si>
  <si>
    <t>Ehrharta longiflora</t>
  </si>
  <si>
    <t>Helleborus orientalis</t>
  </si>
  <si>
    <t>Parapholis incurva</t>
  </si>
  <si>
    <t>Pilosella cymosa subsp. vaillantii</t>
  </si>
  <si>
    <t>Pilosella cymosa subsp. cymosa</t>
  </si>
  <si>
    <t>Pilosella visianii</t>
  </si>
  <si>
    <t>Scilla bifolia agg.</t>
  </si>
  <si>
    <t>Scilla bifolia</t>
  </si>
  <si>
    <t>Veronica officinalis var. officinalis</t>
  </si>
  <si>
    <t>Hypericum annulatum</t>
  </si>
  <si>
    <t>Scilla luciliae agg.</t>
  </si>
  <si>
    <t>Asplenium trichomanes nothosubsp. lusaticum</t>
  </si>
  <si>
    <t>Festuca pseudodalmatica</t>
  </si>
  <si>
    <t>Agrostis canina agg.</t>
  </si>
  <si>
    <t>Galium pumilum agg.</t>
  </si>
  <si>
    <t>Galium aparine agg.</t>
  </si>
  <si>
    <t>Galeopsis ladanum agg.</t>
  </si>
  <si>
    <t>Geranium robertianum agg.</t>
  </si>
  <si>
    <t>Glechoma hederacea agg.</t>
  </si>
  <si>
    <t>Glyceria fluitans agg.</t>
  </si>
  <si>
    <t>Juncus compressus agg.</t>
  </si>
  <si>
    <t>Lycium chinense</t>
  </si>
  <si>
    <t>Malus sylvestris agg.</t>
  </si>
  <si>
    <t>Medicago sativa agg.</t>
  </si>
  <si>
    <t>Melampyrum nemorosum agg.</t>
  </si>
  <si>
    <t>Mercurialis perennis agg.</t>
  </si>
  <si>
    <t>Onobrychis viciifolia agg.</t>
  </si>
  <si>
    <t>Ornithogalum umbellatum agg.</t>
  </si>
  <si>
    <t>Parthenocissus quinquefolia agg.</t>
  </si>
  <si>
    <t>Philadelphus pubescens</t>
  </si>
  <si>
    <t>Pinus mugo agg.</t>
  </si>
  <si>
    <t>Poa annua agg.</t>
  </si>
  <si>
    <t>Polypodium vulgare agg.</t>
  </si>
  <si>
    <t>Potentilla heptaphylla agg.</t>
  </si>
  <si>
    <t>Potentilla verna agg.</t>
  </si>
  <si>
    <t>Prunus domestica agg.</t>
  </si>
  <si>
    <t>Pyrus communis agg.</t>
  </si>
  <si>
    <t>Ribes rubrum agg.</t>
  </si>
  <si>
    <t>Salix repens agg.</t>
  </si>
  <si>
    <t>Scleranthus annuus agg.</t>
  </si>
  <si>
    <t>Sedum rupestre agg.</t>
  </si>
  <si>
    <t>Sorbus aria agg.</t>
  </si>
  <si>
    <t>Symphytum officinale agg.</t>
  </si>
  <si>
    <t>Thymus pannonicus agg.</t>
  </si>
  <si>
    <t>Tragopogon pratensis agg.</t>
  </si>
  <si>
    <t>Utricularia intermedia agg.</t>
  </si>
  <si>
    <t>Utricularia minor agg.</t>
  </si>
  <si>
    <t>Utricularia vulgaris agg.</t>
  </si>
  <si>
    <t>Vaccinium oxycoccos agg.</t>
  </si>
  <si>
    <t>Valeriana dioica agg.</t>
  </si>
  <si>
    <t>Veronica verna agg.</t>
  </si>
  <si>
    <t>Viola tricolor agg.</t>
  </si>
  <si>
    <t>Xanthium orientale agg.</t>
  </si>
  <si>
    <t>Erysimum virgatum agg.</t>
  </si>
  <si>
    <t>Anthoxanthum odoratum agg.</t>
  </si>
  <si>
    <t>Arum maculatum agg.</t>
  </si>
  <si>
    <t>Hesperis matronalis agg.</t>
  </si>
  <si>
    <t>Atriplex sibirica</t>
  </si>
  <si>
    <t>Orobanche kochii</t>
  </si>
  <si>
    <t>Rubus sorbicus</t>
  </si>
  <si>
    <t>Trachyspermum ammi</t>
  </si>
  <si>
    <t>Diphasiastrum complanatum agg.</t>
  </si>
  <si>
    <t>Dryopteris filix-mas agg.</t>
  </si>
  <si>
    <t>Dryopteris carthusiana agg.</t>
  </si>
  <si>
    <t>Himantoglossum caprinum</t>
  </si>
  <si>
    <t>Ornithogalum nutans agg.</t>
  </si>
  <si>
    <t>Dactylorhiza fuchsii var. fuchsii</t>
  </si>
  <si>
    <t>Carex magellanica subsp. irrigua</t>
  </si>
  <si>
    <t>Carex bigelowii subsp. dacica</t>
  </si>
  <si>
    <t>Carex muskingumensis</t>
  </si>
  <si>
    <t>Carex brunnescens</t>
  </si>
  <si>
    <t>Euphorbia esula agg.</t>
  </si>
  <si>
    <t>Aster amellus subsp. amellus</t>
  </si>
  <si>
    <t>Carlina biebersteinii subsp. brevibracteata</t>
  </si>
  <si>
    <t>Pilosella bauhini</t>
  </si>
  <si>
    <t>Pilosella bauhini subsp. bauhini</t>
  </si>
  <si>
    <t>Pilosella bauhini subsp. magyarica</t>
  </si>
  <si>
    <t>Pilosella piloselloides subsp. praealta</t>
  </si>
  <si>
    <t>Pilosella piloselloides subsp. piloselloides</t>
  </si>
  <si>
    <t>Hieracium sudeticum agg.</t>
  </si>
  <si>
    <t>Hieracium carpathicum agg.</t>
  </si>
  <si>
    <t>Hieracium chlorocephalum agg.</t>
  </si>
  <si>
    <t>Hieracium gombense agg.</t>
  </si>
  <si>
    <t>Hieracium macilentum agg.</t>
  </si>
  <si>
    <t>Hieracium corconticum agg.</t>
  </si>
  <si>
    <t>Hieracium umbrosum agg.</t>
  </si>
  <si>
    <t>Hieracium jurassicum agg.</t>
  </si>
  <si>
    <t>Hieracium valdepilosum agg.</t>
  </si>
  <si>
    <t>Hieracium flagelliferum</t>
  </si>
  <si>
    <t>Pilosella cochlearis</t>
  </si>
  <si>
    <t>Pilosella sulphurea</t>
  </si>
  <si>
    <t>Atriplex hortensis var. hortensis</t>
  </si>
  <si>
    <t>Salsola tragus</t>
  </si>
  <si>
    <t>Raphanus sativus Longipinnatus Group</t>
  </si>
  <si>
    <t>Viola alba subsp. alba</t>
  </si>
  <si>
    <t>Cakile maritima</t>
  </si>
  <si>
    <t>Malcolmia graeca</t>
  </si>
  <si>
    <t>Waldsteinia ternata</t>
  </si>
  <si>
    <t>Malva sylvestris var. sylvestris</t>
  </si>
  <si>
    <t>Malva sylvestris var. mauritiana</t>
  </si>
  <si>
    <t>Cucurbita maxima Maxima Group</t>
  </si>
  <si>
    <t>Malva verticillata var. verticillata</t>
  </si>
  <si>
    <t>Quercus macranthera</t>
  </si>
  <si>
    <t>Cucurbita pepo Hokkaido Group</t>
  </si>
  <si>
    <t>Megathyrsus bivonianus</t>
  </si>
  <si>
    <t>Avena barbata</t>
  </si>
  <si>
    <t>Pinguicula crystallina</t>
  </si>
  <si>
    <t>Pinguicula crystallina subsp. hirtiflora</t>
  </si>
  <si>
    <t>Avena sterilis subsp. ludoviciana</t>
  </si>
  <si>
    <t>Avena sterilis subsp. sterilis</t>
  </si>
  <si>
    <t>Avena brevis</t>
  </si>
  <si>
    <t>Chloris truncata</t>
  </si>
  <si>
    <t>Chloris virgata</t>
  </si>
  <si>
    <t>Cichorium intybus Radicosum Group</t>
  </si>
  <si>
    <t>Cichorium intybus Witloof Group</t>
  </si>
  <si>
    <t>Cichorium intybus Sugar Loaf Group</t>
  </si>
  <si>
    <t>Cichorium endivia Eskariol Group</t>
  </si>
  <si>
    <t>Cichorium endivia Endivia Group</t>
  </si>
  <si>
    <t>Pilosella dubia</t>
  </si>
  <si>
    <t>Puccinellia stricta</t>
  </si>
  <si>
    <t>Euphrasia minima agg.</t>
  </si>
  <si>
    <t>Euphrasia nemorosa agg.</t>
  </si>
  <si>
    <t>Euphrasia stricta agg.</t>
  </si>
  <si>
    <t>Euphrasia officinalis subsp. picta</t>
  </si>
  <si>
    <t>Euphrasia officinalis var. rostkoviana</t>
  </si>
  <si>
    <t>Pedicularis palustris subsp. palustris</t>
  </si>
  <si>
    <t>Pedicularis palustris subsp. opsiantha</t>
  </si>
  <si>
    <t>Hordeum vulgare Vulgare Group</t>
  </si>
  <si>
    <t>Leptochloa fusca</t>
  </si>
  <si>
    <t>Viola riviniana var. riviniana</t>
  </si>
  <si>
    <t>Acer monspessulanum</t>
  </si>
  <si>
    <t>Adonis annua subsp. annua</t>
  </si>
  <si>
    <t>Alchemilla speciosa</t>
  </si>
  <si>
    <t>Alhagi maurorum</t>
  </si>
  <si>
    <t>Allium atroviolaceum</t>
  </si>
  <si>
    <t>Allium tuberosum</t>
  </si>
  <si>
    <t>Amaranthus acutilobus</t>
  </si>
  <si>
    <t>Amaranthus spinosus</t>
  </si>
  <si>
    <t>Artemisia ludoviciana</t>
  </si>
  <si>
    <t>Basella rubra</t>
  </si>
  <si>
    <t>Brassica rapa var. sylvestris</t>
  </si>
  <si>
    <t>Celosia argentea Cristata Group</t>
  </si>
  <si>
    <t>Celosia argentea Plumosa Group</t>
  </si>
  <si>
    <t>Centaurea carniolica</t>
  </si>
  <si>
    <t>Cephalaria syriaca</t>
  </si>
  <si>
    <t>Chamaecytisus elongatus</t>
  </si>
  <si>
    <t>Tolpis staticifolia</t>
  </si>
  <si>
    <t>Clarkia unguiculata</t>
  </si>
  <si>
    <t>Clarkia pulchella</t>
  </si>
  <si>
    <t>Coleostephus myconis</t>
  </si>
  <si>
    <t>Consolida regalis subsp. regalis</t>
  </si>
  <si>
    <t>Pseudofumaria alba subsp. alba</t>
  </si>
  <si>
    <t>Crataegus crus-galli</t>
  </si>
  <si>
    <t>Crataegus flabellata</t>
  </si>
  <si>
    <t>Cymbalaria muralis subsp. muralis</t>
  </si>
  <si>
    <t>Cypripedium reginae</t>
  </si>
  <si>
    <t>Cytisus scoparius subsp. scoparius</t>
  </si>
  <si>
    <t>Dianthus barbatus subsp. barbatus</t>
  </si>
  <si>
    <t>Draba sibirica</t>
  </si>
  <si>
    <t>Eryngium amethystinum</t>
  </si>
  <si>
    <t>Eryngium giganteum</t>
  </si>
  <si>
    <t>Erysimum cheiranthoides subsp. cheiranthoides</t>
  </si>
  <si>
    <t>Matthiola incana subsp. incana</t>
  </si>
  <si>
    <t>Ellisia nyctelea</t>
  </si>
  <si>
    <t>Eragrostis suaveolens</t>
  </si>
  <si>
    <t>Euphorbia lagascae</t>
  </si>
  <si>
    <t>Echium plantagineum</t>
  </si>
  <si>
    <t>Fumaria capreolata</t>
  </si>
  <si>
    <t>Carduus tenuiflorus</t>
  </si>
  <si>
    <t>Gilia capitata</t>
  </si>
  <si>
    <t>Helleborus odorus</t>
  </si>
  <si>
    <t>Hesperis pycnotricha</t>
  </si>
  <si>
    <t>Hordeum murinum subsp. leporinum</t>
  </si>
  <si>
    <t>Hyoscyamus albus</t>
  </si>
  <si>
    <t>Hylotelephium anacampseros</t>
  </si>
  <si>
    <t>Iberis amara</t>
  </si>
  <si>
    <t>Lapsana communis subsp. communis</t>
  </si>
  <si>
    <t>Lawrencia glomerata</t>
  </si>
  <si>
    <t>Lepidium africanum</t>
  </si>
  <si>
    <t>Neslia paniculata subsp. paniculata</t>
  </si>
  <si>
    <t>Ornithopus sativus subsp. sativus</t>
  </si>
  <si>
    <t>Gentiana lutea subsp. lutea</t>
  </si>
  <si>
    <t>Papaver atlanticum</t>
  </si>
  <si>
    <t>Papaver atlanticum subsp. mesatlanticum</t>
  </si>
  <si>
    <t>Elatine hydropiper agg.</t>
  </si>
  <si>
    <t>Plantago gentianoides</t>
  </si>
  <si>
    <t>Polypogon fugax</t>
  </si>
  <si>
    <t>Primula vulgaris subsp. vulgaris</t>
  </si>
  <si>
    <t>Reseda alba subsp. alba</t>
  </si>
  <si>
    <t>Rodgersia pinnata</t>
  </si>
  <si>
    <t>Kickxia elatine subsp. elatine</t>
  </si>
  <si>
    <t>Kickxia elatine subsp. crinita</t>
  </si>
  <si>
    <t>Kickxia spuria subsp. spuria</t>
  </si>
  <si>
    <t>Hieracium heldreichii agg.</t>
  </si>
  <si>
    <t>Bassia scoparia subsp. scoparia 'Trichophylla'</t>
  </si>
  <si>
    <t>Linaria maroccana</t>
  </si>
  <si>
    <t>Melampyrum barbatum subsp. barbatum</t>
  </si>
  <si>
    <t>Melissa officinalis subsp. officinalis</t>
  </si>
  <si>
    <t>Myosotis arvensis subsp. arvensis</t>
  </si>
  <si>
    <t>Orobanche crenata</t>
  </si>
  <si>
    <t>Orobanche hederae</t>
  </si>
  <si>
    <t>Orobanche lucorum</t>
  </si>
  <si>
    <t>Centaurea transalpina</t>
  </si>
  <si>
    <t>Phelipanche nana</t>
  </si>
  <si>
    <t>Phalaris arundinacea 'Picta'</t>
  </si>
  <si>
    <t>Phacelia ciliata</t>
  </si>
  <si>
    <t>Phacelia campanularia</t>
  </si>
  <si>
    <t>Physalis alkekengi var. alkekengi</t>
  </si>
  <si>
    <t>Physalis alkekengi var. franchetii</t>
  </si>
  <si>
    <t>Plantago coronopus subsp. coronopus</t>
  </si>
  <si>
    <t>Veronica incana subsp. incana</t>
  </si>
  <si>
    <t>Mertensia sibirica</t>
  </si>
  <si>
    <t>Sanguisorba tenuifolia</t>
  </si>
  <si>
    <t>Saxifraga cuneifolia</t>
  </si>
  <si>
    <t>Saxifraga hostii subsp. hostii</t>
  </si>
  <si>
    <t>Saxifraga hypnoides</t>
  </si>
  <si>
    <t>Scirpus pendulus</t>
  </si>
  <si>
    <t>Sedum stoloniferum</t>
  </si>
  <si>
    <t>Silene pendula</t>
  </si>
  <si>
    <t>Silene viridiflora</t>
  </si>
  <si>
    <t>Solanum pyracanthos</t>
  </si>
  <si>
    <t>Thymus drucei</t>
  </si>
  <si>
    <t>Spiraea crenata</t>
  </si>
  <si>
    <t>Torilis arvensis subsp. arvensis</t>
  </si>
  <si>
    <t>Trifolium hybridum subsp. hybridum</t>
  </si>
  <si>
    <t>Trifolium incarnatum subsp. incarnatum</t>
  </si>
  <si>
    <t>Veronica peregrina subsp. peregrina</t>
  </si>
  <si>
    <t>Viola canadensis var. rugulosa</t>
  </si>
  <si>
    <t>Waldsteinia geoides</t>
  </si>
  <si>
    <t>Carex grayi</t>
  </si>
  <si>
    <t>Cotoneaster dielsianus</t>
  </si>
  <si>
    <t>Darmera peltata</t>
  </si>
  <si>
    <t>Pimpinella peregrina</t>
  </si>
  <si>
    <t>Salix melanopsis</t>
  </si>
  <si>
    <t>Helichrysum thianschanicum</t>
  </si>
  <si>
    <t>Utricularia stygia</t>
  </si>
  <si>
    <t>Chrysanthemum zawadskii</t>
  </si>
  <si>
    <t>Santolina chamaecyparissus</t>
  </si>
  <si>
    <t>Galium spurium subsp. spurium</t>
  </si>
  <si>
    <t>Elaeagnus commutata</t>
  </si>
  <si>
    <t>Buglossoides incrassata subsp. splitgerberi</t>
  </si>
  <si>
    <t>Brassica rapa var. rapa</t>
  </si>
  <si>
    <t>Carex elata subsp. elata</t>
  </si>
  <si>
    <t>Carex flacca subsp. flacca</t>
  </si>
  <si>
    <t>Carex paniculata subsp. paniculata</t>
  </si>
  <si>
    <t>Sorbus omissa</t>
  </si>
  <si>
    <t>Vicia sativa var. sativa</t>
  </si>
  <si>
    <t>Agrimonia eupatoria subsp. eupatoria</t>
  </si>
  <si>
    <t>Aremonia agrimonoides subsp. agrimonoides</t>
  </si>
  <si>
    <t>Fragaria viridis subsp. viridis</t>
  </si>
  <si>
    <t>Potentilla anserina subsp. anserina</t>
  </si>
  <si>
    <t>Laburnum alpinum</t>
  </si>
  <si>
    <t>Cytisus nigricans subsp. nigricans</t>
  </si>
  <si>
    <t>Chamaecytisus purpureus</t>
  </si>
  <si>
    <t>Robinia hispida</t>
  </si>
  <si>
    <t>Hesperis sylvestris subsp. sylvestris</t>
  </si>
  <si>
    <t>Arabidopsis halleri subsp. halleri</t>
  </si>
  <si>
    <t>Noccaea caerulescens subsp. caerulescens</t>
  </si>
  <si>
    <t>Lavatera thuringiaca subsp. thuringiaca</t>
  </si>
  <si>
    <t>Alcea biennis subsp. biennis</t>
  </si>
  <si>
    <t>Hylotelephium sieboldii</t>
  </si>
  <si>
    <t>Saxifraga granulata subsp. granulata</t>
  </si>
  <si>
    <t>Saxifraga oppositifolia subsp. oppositifolia</t>
  </si>
  <si>
    <t>Saxifraga spathularis</t>
  </si>
  <si>
    <t>Spiraea media subsp. media</t>
  </si>
  <si>
    <t>Mentha spicata agg.</t>
  </si>
  <si>
    <t>Linum perenne subsp. perenne</t>
  </si>
  <si>
    <t>Linum austriacum subsp. austriacum</t>
  </si>
  <si>
    <t>Geranium molle subsp. molle</t>
  </si>
  <si>
    <t>Amaranthus blitum subsp. blitum</t>
  </si>
  <si>
    <t>Bupleurum falcatum subsp. falcatum</t>
  </si>
  <si>
    <t>Oenanthe silaifolia subsp. silaifolia</t>
  </si>
  <si>
    <t>Laserpitium prutenicum subsp. prutenicum</t>
  </si>
  <si>
    <t>Peucedanum arenarium subsp. arenarium</t>
  </si>
  <si>
    <t>Astrantia major subsp. major</t>
  </si>
  <si>
    <t>Centaurium erythraea subsp. erythraea</t>
  </si>
  <si>
    <t>Vincetoxicum hirundinaria subsp. hirundinaria</t>
  </si>
  <si>
    <t>Swertia perennis subsp. perennis</t>
  </si>
  <si>
    <t>Gentiana cruciata subsp. cruciata</t>
  </si>
  <si>
    <t>Gentiana verna subsp. verna</t>
  </si>
  <si>
    <t>Galium valdepilosum subsp. valdepilosum</t>
  </si>
  <si>
    <t>Spiraea hypericifolia</t>
  </si>
  <si>
    <t>Calystegia sepium subsp. sepium</t>
  </si>
  <si>
    <t>Cuscuta approximata subsp. approximata</t>
  </si>
  <si>
    <t>Myosotis ramosissima subsp. ramosissima</t>
  </si>
  <si>
    <t>Myosotis discolor subsp. discolor</t>
  </si>
  <si>
    <t>Verbascum phoeniceum subsp. phoeniceum</t>
  </si>
  <si>
    <t>Verbascum speciosum subsp. speciosum</t>
  </si>
  <si>
    <t>Verbascum thapsus subsp. thapsus</t>
  </si>
  <si>
    <t>Veronica serpyllifolia subsp. serpyllifolia</t>
  </si>
  <si>
    <t>Veronica chamaedrys subsp. chamaedrys</t>
  </si>
  <si>
    <t>Veronica anagallis-aquatica subsp. anagallis-aquatica</t>
  </si>
  <si>
    <t>Pedicularis sylvatica subsp. sylvatica</t>
  </si>
  <si>
    <t>Pedicularis sudetica subsp. sudetica</t>
  </si>
  <si>
    <t>Teucrium montanum subsp. montanum</t>
  </si>
  <si>
    <t>Teucrium scorodonia subsp. scorodonia</t>
  </si>
  <si>
    <t>Stachys alpina subsp. alpina</t>
  </si>
  <si>
    <t>Stachys germanica subsp. germanica</t>
  </si>
  <si>
    <t>Stachys recta subsp. recta</t>
  </si>
  <si>
    <t>Nepeta nuda subsp. nuda</t>
  </si>
  <si>
    <t>Mentha longifolia subsp. longifolia</t>
  </si>
  <si>
    <t>Salvia nemorosa subsp. nemorosa</t>
  </si>
  <si>
    <t>Campanula sibirica subsp. sibirica</t>
  </si>
  <si>
    <t>Senecio ovatus subsp. ovatus</t>
  </si>
  <si>
    <t>Senecio jacobaea subsp. jacobaea</t>
  </si>
  <si>
    <t>Senecio vulgaris subsp. vulgaris</t>
  </si>
  <si>
    <t>Adenostyles alliariae subsp. alliariae</t>
  </si>
  <si>
    <t>Arnica montana subsp. montana</t>
  </si>
  <si>
    <t>Eupatorium cannabinum subsp. cannabinum</t>
  </si>
  <si>
    <t>Echinops sphaerocephalus subsp. sphaerocephalus</t>
  </si>
  <si>
    <t>Carduus nutans subsp. nutans</t>
  </si>
  <si>
    <t>Carduus crispus subsp. crispus</t>
  </si>
  <si>
    <t>Carduus personata subsp. personata</t>
  </si>
  <si>
    <t>Cirsium acaulon subsp. acaulon</t>
  </si>
  <si>
    <t>Serratula tinctoria subsp. tinctoria</t>
  </si>
  <si>
    <t>Centaurea solstitialis subsp. solstitialis</t>
  </si>
  <si>
    <t>Centaurea stenolepis subsp. stenolepis</t>
  </si>
  <si>
    <t>Pinus flexilis</t>
  </si>
  <si>
    <t>Centaurea scabiosa subsp. scabiosa</t>
  </si>
  <si>
    <t>Willemetia stipitata subsp. stipitata</t>
  </si>
  <si>
    <t>Miscanthus sacchariflorus</t>
  </si>
  <si>
    <t>Crepis tectorum subsp. tectorum</t>
  </si>
  <si>
    <t>Hypochaeris radicata subsp. radicata</t>
  </si>
  <si>
    <t>Leontodon saxatilis subsp. saxatilis</t>
  </si>
  <si>
    <t>Tragopogon porrifolius subsp. porrifolius</t>
  </si>
  <si>
    <t>Bidens ferulifolius</t>
  </si>
  <si>
    <t>Malus pumila</t>
  </si>
  <si>
    <t>Trifolium vesiculosum</t>
  </si>
  <si>
    <t>Pinguicula grandiflora</t>
  </si>
  <si>
    <t>Pinguicula grandiflora subsp. rosea</t>
  </si>
  <si>
    <t>Scolymus maculatus</t>
  </si>
  <si>
    <t>Sarracenia purpurea</t>
  </si>
  <si>
    <t>Opuntia polyacantha</t>
  </si>
  <si>
    <t>Ageratina altissima</t>
  </si>
  <si>
    <t>Galium murale</t>
  </si>
  <si>
    <t>Gentianella obtusifolia subsp. norica</t>
  </si>
  <si>
    <t>Salix cordata</t>
  </si>
  <si>
    <t>Convallaria majalis var. transcaucasica</t>
  </si>
  <si>
    <t>Beckmannia eruciformis subsp. eruciformis</t>
  </si>
  <si>
    <t>Buddleja alternifolia</t>
  </si>
  <si>
    <t>Sasa palmata</t>
  </si>
  <si>
    <t>Sasa palmata 'Nebulosa'</t>
  </si>
  <si>
    <t>Pinus nigra subsp. nigra</t>
  </si>
  <si>
    <t>Pinus jeffreyi</t>
  </si>
  <si>
    <t>Larix decidua subsp. decidua</t>
  </si>
  <si>
    <t>Picea sitchensis</t>
  </si>
  <si>
    <t>Sequoiadendron giganteum</t>
  </si>
  <si>
    <t>Anemone hupehensis</t>
  </si>
  <si>
    <t>Pulsatilla grandis subsp. grandis</t>
  </si>
  <si>
    <t>Adonis aestivalis subsp. aestivalis</t>
  </si>
  <si>
    <t>Corydalis cava subsp. cava</t>
  </si>
  <si>
    <t>Corydalis solida subsp. solida</t>
  </si>
  <si>
    <t>Scleranthus perennis subsp. perennis</t>
  </si>
  <si>
    <t>Lychnis flos-cuculi subsp. flos-cuculi</t>
  </si>
  <si>
    <t>Silene dichotoma subsp. dichotoma</t>
  </si>
  <si>
    <t>Rumex aquaticus subsp. aquaticus</t>
  </si>
  <si>
    <t>Viola suavis subsp. suavis</t>
  </si>
  <si>
    <t>Viola rupestris subsp. rupestris</t>
  </si>
  <si>
    <t>Helianthemum canum subsp. canum</t>
  </si>
  <si>
    <t>Salix hastata subsp. vegeta</t>
  </si>
  <si>
    <t>Populus nigra subsp. nigra</t>
  </si>
  <si>
    <t>Vaccinium vitis-idaea subsp. vitis-idaea</t>
  </si>
  <si>
    <t>Pyrola rotundifolia subsp. rotundifolia</t>
  </si>
  <si>
    <t>Orthilia secunda subsp. secunda</t>
  </si>
  <si>
    <t>Crataegus nigra</t>
  </si>
  <si>
    <t>Crataegus pentagyna</t>
  </si>
  <si>
    <t>Crataegus orientalis</t>
  </si>
  <si>
    <t>Crataegus tournefortii</t>
  </si>
  <si>
    <t>Crataegus punctata</t>
  </si>
  <si>
    <t>Crataegus intricata</t>
  </si>
  <si>
    <t>Crataegus chrysocarpa</t>
  </si>
  <si>
    <t>Orchis coriophora subsp. coriophora</t>
  </si>
  <si>
    <t>Orchis morio subsp. morio</t>
  </si>
  <si>
    <t>Iris spuria subsp. spuria</t>
  </si>
  <si>
    <t>Iris pumila subsp. pumila</t>
  </si>
  <si>
    <t>Asparagus officinalis subsp. officinalis</t>
  </si>
  <si>
    <t>Allium rotundum subsp. rotundum</t>
  </si>
  <si>
    <t>Allium sphaerocephalon subsp. sphaerocephalon</t>
  </si>
  <si>
    <t>Allium flavum subsp. flavum</t>
  </si>
  <si>
    <t>Leucojum aestivum subsp. aestivum</t>
  </si>
  <si>
    <t>Berberis julianae</t>
  </si>
  <si>
    <t>Koelreuteria paniculata</t>
  </si>
  <si>
    <t>Vaccinium corymbosum</t>
  </si>
  <si>
    <t>Tagetes tenuifolia</t>
  </si>
  <si>
    <t>Pennisetum alopecuroides</t>
  </si>
  <si>
    <t>Podophyllum hexandrum</t>
  </si>
  <si>
    <t>Spiraea hypericifolia subsp. obovata</t>
  </si>
  <si>
    <t>Agrostis rupestris subsp. rupestris</t>
  </si>
  <si>
    <t>Alnus incana subsp. incana</t>
  </si>
  <si>
    <t>Asarum europaeum subsp. europaeum</t>
  </si>
  <si>
    <t>Asplenium ceterach subsp. ceterach</t>
  </si>
  <si>
    <t>Asplenium scolopendrium subsp. scolopendrium</t>
  </si>
  <si>
    <t>Campanula thyrsoides subsp. thyrsoides</t>
  </si>
  <si>
    <t>Cerastium brachypetalum subsp. brachypetalum</t>
  </si>
  <si>
    <t>Cerastium semidecandrum subsp. semidecandrum</t>
  </si>
  <si>
    <t>Clinopodium vulgare subsp. vulgare</t>
  </si>
  <si>
    <t>Cuscuta epithymum subsp. epithymum</t>
  </si>
  <si>
    <t>Dorycnium pentaphyllum agg.</t>
  </si>
  <si>
    <t>Echium vulgare subsp. vulgare</t>
  </si>
  <si>
    <t>Equisetum arvense subsp. arvense</t>
  </si>
  <si>
    <t>Festuca versicolor subsp. versicolor</t>
  </si>
  <si>
    <t>Huperzia selago subsp. selago</t>
  </si>
  <si>
    <t>Lycopodium annotinum subsp. annotinum</t>
  </si>
  <si>
    <t>Lycopodium clavatum subsp. clavatum</t>
  </si>
  <si>
    <t>Melica ciliata subsp. ciliata</t>
  </si>
  <si>
    <t>Melica transsilvanica subsp. transsilvanica</t>
  </si>
  <si>
    <t>Onobrychis arenaria subsp. arenaria</t>
  </si>
  <si>
    <t>Ononis spinosa subsp. spinosa</t>
  </si>
  <si>
    <t>Petasites hybridus subsp. hybridus</t>
  </si>
  <si>
    <t>Pteridium aquilinum subsp. aquilinum</t>
  </si>
  <si>
    <t>Asarum europaeum var. europaeum</t>
  </si>
  <si>
    <t>Asarum europaeum var. romanicum</t>
  </si>
  <si>
    <t>Bromus hordeaceus agg.</t>
  </si>
  <si>
    <t>Bromus catharticus agg.</t>
  </si>
  <si>
    <t>Ranunculus walo-kochii</t>
  </si>
  <si>
    <t>Ranunculus vertumnalis</t>
  </si>
  <si>
    <t>Ranunculus pseudovertumnalis</t>
  </si>
  <si>
    <t>Ranunculus opimus</t>
  </si>
  <si>
    <t>Ranunculus pseudopimus</t>
  </si>
  <si>
    <t>Ranunculus argoviensis group</t>
  </si>
  <si>
    <t>Ranunculus hevellus</t>
  </si>
  <si>
    <t>Ranunculus phragmiteti group</t>
  </si>
  <si>
    <t>Ranunculus phragmiteti</t>
  </si>
  <si>
    <t>Ranunculus leptomeris</t>
  </si>
  <si>
    <t>Montia fontana agg.</t>
  </si>
  <si>
    <t>Hyoscyamus niger var. niger</t>
  </si>
  <si>
    <t>Lemna minor agg.</t>
  </si>
  <si>
    <t>Rubus lucentifolius</t>
  </si>
  <si>
    <t>Taraxacum breitfeldii</t>
  </si>
  <si>
    <t>Taraxacum capillosum</t>
  </si>
  <si>
    <t>Taraxacum freticola</t>
  </si>
  <si>
    <t>Taraxacum ottonis</t>
  </si>
  <si>
    <t>Taraxacum saxonicum</t>
  </si>
  <si>
    <t>Taraxacum uncidentatum</t>
  </si>
  <si>
    <t>Doronicum plantagineum</t>
  </si>
  <si>
    <t>Rosa canina agg.</t>
  </si>
  <si>
    <t>Rosa rubiginosa agg.</t>
  </si>
  <si>
    <t>Petasites japonicus subsp. giganteus</t>
  </si>
  <si>
    <t>Pilosella piloselloides agg.</t>
  </si>
  <si>
    <t>Rhodanthe chlorocephala</t>
  </si>
  <si>
    <t>Rhodanthe chlorocephala subsp. rosea</t>
  </si>
  <si>
    <t>Himantoglossum hircinum agg.</t>
  </si>
  <si>
    <t>Empetrum nigrum agg.</t>
  </si>
  <si>
    <t>Galeobdolon luteum agg.</t>
  </si>
  <si>
    <t>Callitriche palustris agg.</t>
  </si>
  <si>
    <t>Viola riviniana agg.</t>
  </si>
  <si>
    <t>Bromus racemosus agg.</t>
  </si>
  <si>
    <t>Bromus ramosus agg.</t>
  </si>
  <si>
    <t>Festuca ovina s. lat.</t>
  </si>
  <si>
    <t>Festuca pallens s. lat.</t>
  </si>
  <si>
    <t>Festuca valesiaca s. lat.</t>
  </si>
  <si>
    <t>Monotropa hypopitys agg.</t>
  </si>
  <si>
    <t>Erysimum capitatum</t>
  </si>
  <si>
    <t>Agrostis stolonifera agg.</t>
  </si>
  <si>
    <t>Dactylis glomerata agg.</t>
  </si>
  <si>
    <t>Nasturtium officinale agg.</t>
  </si>
  <si>
    <t>Crataegus levigata agg.</t>
  </si>
  <si>
    <t>Symphyotrichum novi-belgii agg.</t>
  </si>
  <si>
    <t>Cerastium brachypetalum agg.</t>
  </si>
  <si>
    <t>Dactylorhiza maculata agg.</t>
  </si>
  <si>
    <t>Dactylorhiza maculata subsp. maculata</t>
  </si>
  <si>
    <t>Dactylorhiza maculata subsp. transsilvanica</t>
  </si>
  <si>
    <t>Dactylorhiza majalis</t>
  </si>
  <si>
    <t>Dactylorhiza majalis subsp. majalis</t>
  </si>
  <si>
    <t>Dactylorhiza majalis subsp. turfosa</t>
  </si>
  <si>
    <t>Dactylorhiza sambucina</t>
  </si>
  <si>
    <t>Dactylorhiza traunsteineri</t>
  </si>
  <si>
    <t>Physalis peruviana</t>
  </si>
  <si>
    <t>Physalis philadelphica</t>
  </si>
  <si>
    <t>Physalis pubescens</t>
  </si>
  <si>
    <t>Physocarpus opulifolius</t>
  </si>
  <si>
    <t>Phyteuma nigrum</t>
  </si>
  <si>
    <t>Phyteuma orbiculare</t>
  </si>
  <si>
    <t>Phleum paniculatum</t>
  </si>
  <si>
    <t>Phleum phleoides</t>
  </si>
  <si>
    <t>Phleum pratense</t>
  </si>
  <si>
    <t>Dianthus arenarius subsp. bohemicus</t>
  </si>
  <si>
    <t>Dianthus armeria</t>
  </si>
  <si>
    <t>Dianthus barbatus</t>
  </si>
  <si>
    <t>Dianthus carthusianorum</t>
  </si>
  <si>
    <t>Dianthus carthusianorum agg.</t>
  </si>
  <si>
    <t>Dianthus superbus subsp. alpestris</t>
  </si>
  <si>
    <t>Dianthus superbus subsp. superbus</t>
  </si>
  <si>
    <t>Dianthus superbus subsp. sylvestris</t>
  </si>
  <si>
    <t>Dianthus sylvaticus</t>
  </si>
  <si>
    <t>Pilularia globulifera</t>
  </si>
  <si>
    <t>Pimpinella anisum</t>
  </si>
  <si>
    <t>Pimpinella major</t>
  </si>
  <si>
    <t>Pimpinella saxifraga</t>
  </si>
  <si>
    <t>Pimpinella saxifraga subsp. nigra</t>
  </si>
  <si>
    <t>Pimpinella saxifraga subsp. saxifraga</t>
  </si>
  <si>
    <t>Pinguicula vulgaris</t>
  </si>
  <si>
    <t>Dicentra eximia</t>
  </si>
  <si>
    <t>Dicentra formosa</t>
  </si>
  <si>
    <t>Dichanthium sericeum</t>
  </si>
  <si>
    <t>Dictamnus albus</t>
  </si>
  <si>
    <t>Diervilla lonicera</t>
  </si>
  <si>
    <t>Digitalis grandiflora</t>
  </si>
  <si>
    <t>Digitalis lanata</t>
  </si>
  <si>
    <t>Digitalis lutea</t>
  </si>
  <si>
    <t>Digitalis purpurea</t>
  </si>
  <si>
    <t>Digitaria ischaemum</t>
  </si>
  <si>
    <t>Digitaria sanguinalis</t>
  </si>
  <si>
    <t>Dinebra retroflexa</t>
  </si>
  <si>
    <t>Diphasiastrum alpinum</t>
  </si>
  <si>
    <t>Diphasiastrum complanatum</t>
  </si>
  <si>
    <t>Dipsacus sativus</t>
  </si>
  <si>
    <t>Doronicum austriacum</t>
  </si>
  <si>
    <t>Doronicum columnae</t>
  </si>
  <si>
    <t>Doronicum orientale</t>
  </si>
  <si>
    <t>Doronicum pardalianches</t>
  </si>
  <si>
    <t>Omphalodes scorpioides</t>
  </si>
  <si>
    <t>Omphalodes verna</t>
  </si>
  <si>
    <t>Onobrychis arenaria</t>
  </si>
  <si>
    <t>Onobrychis viciifolia</t>
  </si>
  <si>
    <t>Ononis arvensis</t>
  </si>
  <si>
    <t>Ononis repens</t>
  </si>
  <si>
    <t>Datura stramonium var. tatula</t>
  </si>
  <si>
    <t>Daucus carota</t>
  </si>
  <si>
    <t>Daucus carota subsp. carota</t>
  </si>
  <si>
    <t>Daucus carota subsp. sativus</t>
  </si>
  <si>
    <t>Delphinium elatum</t>
  </si>
  <si>
    <t>Dentaria bulbifera</t>
  </si>
  <si>
    <t>Dentaria enneaphyllos</t>
  </si>
  <si>
    <t>Dentaria glandulosa</t>
  </si>
  <si>
    <t>Deschampsia cespitosa</t>
  </si>
  <si>
    <t>Deschampsia cespitosa subsp. cespitosa</t>
  </si>
  <si>
    <t>Deschampsia cespitosa subsp. parviflora</t>
  </si>
  <si>
    <t>Descurainia sophia</t>
  </si>
  <si>
    <t>Deutzia gracilis</t>
  </si>
  <si>
    <t>Deutzia scabra</t>
  </si>
  <si>
    <t>Dianthus arenarius</t>
  </si>
  <si>
    <t>Laser trilobum</t>
  </si>
  <si>
    <t>Laserpitium archangelica</t>
  </si>
  <si>
    <t>Laserpitium latifolium</t>
  </si>
  <si>
    <t>Laserpitium prutenicum</t>
  </si>
  <si>
    <t>Lathraea squamaria</t>
  </si>
  <si>
    <t>Lathraea squamaria subsp. squamaria</t>
  </si>
  <si>
    <t>Lathyrus annuus</t>
  </si>
  <si>
    <t>Lathyrus aphaca</t>
  </si>
  <si>
    <t>Lathyrus cicera</t>
  </si>
  <si>
    <t>Lathyrus clymenum</t>
  </si>
  <si>
    <t>Lathyrus heterophyllus</t>
  </si>
  <si>
    <t>Lathyrus hirsutus</t>
  </si>
  <si>
    <t>Lathyrus latifolius</t>
  </si>
  <si>
    <t>Lathyrus linifolius</t>
  </si>
  <si>
    <t>Lathyrus niger</t>
  </si>
  <si>
    <t>Lathyrus nissolia</t>
  </si>
  <si>
    <t>Lathyrus nissolia subsp. nissolia</t>
  </si>
  <si>
    <t>Lathyrus nissolia subsp. pubescens</t>
  </si>
  <si>
    <t>Lathyrus ochrus</t>
  </si>
  <si>
    <t>Lathyrus odoratus</t>
  </si>
  <si>
    <t>Fraxinus ornus</t>
  </si>
  <si>
    <t>Fraxinus pennsylvanica</t>
  </si>
  <si>
    <t>Morus nigra</t>
  </si>
  <si>
    <t>Muscari armeniacum</t>
  </si>
  <si>
    <t>Muscari botryoides</t>
  </si>
  <si>
    <t>Muscari comosum</t>
  </si>
  <si>
    <t>Muscari neglectum</t>
  </si>
  <si>
    <t>Muscari tenuiflorum</t>
  </si>
  <si>
    <t>Myagrum perfoliatum</t>
  </si>
  <si>
    <t>Mycelis muralis</t>
  </si>
  <si>
    <t>Myosotis arvensis</t>
  </si>
  <si>
    <t>Myosotis brevisetacea</t>
  </si>
  <si>
    <t>Myosotis caespitosa</t>
  </si>
  <si>
    <t>Myosotis discolor</t>
  </si>
  <si>
    <t>Myosotis nemorosa</t>
  </si>
  <si>
    <t>Myosotis palustris</t>
  </si>
  <si>
    <t>Myosotis palustris agg.</t>
  </si>
  <si>
    <t>Myosotis palustris subsp. laxiflora</t>
  </si>
  <si>
    <t>Myosotis palustris subsp. palustris</t>
  </si>
  <si>
    <t>Myosotis ramosissima</t>
  </si>
  <si>
    <t>Myosotis sparsiflora</t>
  </si>
  <si>
    <t>Myosotis stenophylla</t>
  </si>
  <si>
    <t>Myosotis stricta</t>
  </si>
  <si>
    <t>Myosotis sylvatica</t>
  </si>
  <si>
    <t>Myosoton aquaticum</t>
  </si>
  <si>
    <t>Myosurus minimus</t>
  </si>
  <si>
    <t>Myricaria germanica</t>
  </si>
  <si>
    <t>Myriophyllum alterniflorum</t>
  </si>
  <si>
    <t>Myriophyllum spicatum</t>
  </si>
  <si>
    <t>Myriophyllum verticillatum</t>
  </si>
  <si>
    <t>Myrrhis odorata</t>
  </si>
  <si>
    <t>Najas marina</t>
  </si>
  <si>
    <t>Najas minor</t>
  </si>
  <si>
    <t>Narcissus poëticus</t>
  </si>
  <si>
    <t>Mespilus germanica</t>
  </si>
  <si>
    <t>Dactylis polygama</t>
  </si>
  <si>
    <t>Dactylorhiza bohemica</t>
  </si>
  <si>
    <t>Dactylorhiza curvifolia</t>
  </si>
  <si>
    <t>Dactylorhiza fuchsii</t>
  </si>
  <si>
    <t>Dactylorhiza fuchsii subsp. fuchsii</t>
  </si>
  <si>
    <t>Dactylorhiza fuchsii subsp. sooana</t>
  </si>
  <si>
    <t>Scleranthus annuus</t>
  </si>
  <si>
    <t>Scleranthus perennis</t>
  </si>
  <si>
    <t>Scleranthus polycarpos</t>
  </si>
  <si>
    <t>Scleranthus verticillatus</t>
  </si>
  <si>
    <t>Scleroblitum atriplicinum</t>
  </si>
  <si>
    <t>Sclerochloa dura</t>
  </si>
  <si>
    <t>Scopolia carniolica</t>
  </si>
  <si>
    <t>Leontopodium alpinum</t>
  </si>
  <si>
    <t>Leonurus cardiaca</t>
  </si>
  <si>
    <t>Leonurus japonicus</t>
  </si>
  <si>
    <t>Leonurus marrubiastrum</t>
  </si>
  <si>
    <t>Lepidium campestre</t>
  </si>
  <si>
    <t>Lepidium densiflorum</t>
  </si>
  <si>
    <t>Lepidium heterophyllum</t>
  </si>
  <si>
    <t>Lepidium latifolium</t>
  </si>
  <si>
    <t>Lepidium perfoliatum</t>
  </si>
  <si>
    <t>Lepidium ruderale</t>
  </si>
  <si>
    <t>Lepidium sativum</t>
  </si>
  <si>
    <t>Lepidium virginicum</t>
  </si>
  <si>
    <t>Luzula luzulina</t>
  </si>
  <si>
    <t>Luzula luzuloides</t>
  </si>
  <si>
    <t>Luzula luzuloides subsp. luzuloides</t>
  </si>
  <si>
    <t>Luzula luzuloides subsp. rubella</t>
  </si>
  <si>
    <t>Luzula multiflora</t>
  </si>
  <si>
    <t>Luzula nivea</t>
  </si>
  <si>
    <t>Luzula pallescens</t>
  </si>
  <si>
    <t>Luzula pilosa</t>
  </si>
  <si>
    <t>Luzula spicata</t>
  </si>
  <si>
    <t>Abies cephalonica</t>
  </si>
  <si>
    <t>Abies concolor</t>
  </si>
  <si>
    <t>Abies grandis</t>
  </si>
  <si>
    <t>Abies homolepis</t>
  </si>
  <si>
    <t>Lythrum salicaria</t>
  </si>
  <si>
    <t>Lythrum virgatum</t>
  </si>
  <si>
    <t>Macleaya cordata</t>
  </si>
  <si>
    <t>Maclura pomifera</t>
  </si>
  <si>
    <t>Madia sativa</t>
  </si>
  <si>
    <t>Lychnis coronaria</t>
  </si>
  <si>
    <t>Lychnis flos-cuculi</t>
  </si>
  <si>
    <t>Lychnis flos-jovis</t>
  </si>
  <si>
    <t>Lycium barbarum</t>
  </si>
  <si>
    <t>Malus domestica</t>
  </si>
  <si>
    <t>Malus floribunda</t>
  </si>
  <si>
    <t>Malus sylvestris</t>
  </si>
  <si>
    <t>Marrubium peregrinum</t>
  </si>
  <si>
    <t>Marrubium vulgare</t>
  </si>
  <si>
    <t>Matricaria discoidea</t>
  </si>
  <si>
    <t>Matteuccia struthiopteris</t>
  </si>
  <si>
    <t>Matthiola incana</t>
  </si>
  <si>
    <t>Matthiola longipetala</t>
  </si>
  <si>
    <t>Matthiola longipetala subsp. bicornis</t>
  </si>
  <si>
    <t>Matthiola longipetala subsp. longipetala</t>
  </si>
  <si>
    <t>Carlina biebersteinii subsp. sudetica</t>
  </si>
  <si>
    <t>Carlina vulgaris</t>
  </si>
  <si>
    <t>Carlina vulgaris agg.</t>
  </si>
  <si>
    <t>Carpinus betulus</t>
  </si>
  <si>
    <t>Neslia paniculata</t>
  </si>
  <si>
    <t>Nicandra physalodes</t>
  </si>
  <si>
    <t>Nicotiana alata</t>
  </si>
  <si>
    <t>Nicotiana rustica</t>
  </si>
  <si>
    <t>Nicotiana tabacum</t>
  </si>
  <si>
    <t>Nigella arvensis</t>
  </si>
  <si>
    <t>Nigella damascena</t>
  </si>
  <si>
    <t>Nigella sativa</t>
  </si>
  <si>
    <t>Nonea lutea</t>
  </si>
  <si>
    <t>Nonea pulla</t>
  </si>
  <si>
    <t>Nonea rosea</t>
  </si>
  <si>
    <t>Notholaena marantae</t>
  </si>
  <si>
    <t>Nuphar lutea</t>
  </si>
  <si>
    <t>Nuphar pumila</t>
  </si>
  <si>
    <t>Nymphaea alba</t>
  </si>
  <si>
    <t>Nymphaea candida</t>
  </si>
  <si>
    <t>Nymphoides peltata</t>
  </si>
  <si>
    <t>Ocimum basilicum</t>
  </si>
  <si>
    <t>Odontites vernus</t>
  </si>
  <si>
    <t>Odontites vernus subsp. serotinus</t>
  </si>
  <si>
    <t>Odontites vernus subsp. vernus</t>
  </si>
  <si>
    <t>Oenanthe aquatica</t>
  </si>
  <si>
    <t>Oenanthe fistulosa</t>
  </si>
  <si>
    <t>Oenanthe silaifolia</t>
  </si>
  <si>
    <t>Oenothera acutifolia</t>
  </si>
  <si>
    <t>Oenothera ammophila</t>
  </si>
  <si>
    <t>Oenothera biennis</t>
  </si>
  <si>
    <t>Oenothera biennis agg.</t>
  </si>
  <si>
    <t>Oenothera canovirens</t>
  </si>
  <si>
    <t>Oenothera coronifera</t>
  </si>
  <si>
    <t>Oenothera depressa</t>
  </si>
  <si>
    <t>Oenothera fallax</t>
  </si>
  <si>
    <t>Oenothera flava</t>
  </si>
  <si>
    <t>Oenothera flava subsp. taraxacoides</t>
  </si>
  <si>
    <t>Oenothera glazioviana</t>
  </si>
  <si>
    <t>Oenothera hoelscheri</t>
  </si>
  <si>
    <t>Oenothera issleri</t>
  </si>
  <si>
    <t>Cuscuta approximata</t>
  </si>
  <si>
    <t>Cuscuta campestris</t>
  </si>
  <si>
    <t>Cuscuta epilinum</t>
  </si>
  <si>
    <t>Cuscuta epithymum</t>
  </si>
  <si>
    <t>Cuscuta europaea</t>
  </si>
  <si>
    <t>Cuscuta lupuliformis</t>
  </si>
  <si>
    <t>Cyclamen purpurascens</t>
  </si>
  <si>
    <t>Cydonia oblonga</t>
  </si>
  <si>
    <t>Taraxacum quaesitum</t>
  </si>
  <si>
    <t>Taraxacum ranunculus</t>
  </si>
  <si>
    <t>Taraxacum recurvum</t>
  </si>
  <si>
    <t>Taraxacum reichlingii</t>
  </si>
  <si>
    <t>Taraxacum rubicundum</t>
  </si>
  <si>
    <t>Taraxacum scanicum</t>
  </si>
  <si>
    <t>Jurinea cyanoides</t>
  </si>
  <si>
    <t>Jurinea mollis</t>
  </si>
  <si>
    <t>Kerria japonica</t>
  </si>
  <si>
    <t>Kickxia elatine</t>
  </si>
  <si>
    <t>Kickxia spuria</t>
  </si>
  <si>
    <t>Knautia arvensis</t>
  </si>
  <si>
    <t>Rosa majalis</t>
  </si>
  <si>
    <t>Rosa micrantha</t>
  </si>
  <si>
    <t>Rosa multiflora</t>
  </si>
  <si>
    <t>Rosa pendulina</t>
  </si>
  <si>
    <t>Rosa rubiginosa</t>
  </si>
  <si>
    <t>Rosa rugosa</t>
  </si>
  <si>
    <t>Rosa sericea</t>
  </si>
  <si>
    <t>Rosa sericea var. pteracantha</t>
  </si>
  <si>
    <t>Rosa sherardii</t>
  </si>
  <si>
    <t>Rosa spinosissima</t>
  </si>
  <si>
    <t>Rosa tomentosa</t>
  </si>
  <si>
    <t>Rosa villosa</t>
  </si>
  <si>
    <t>Rosmarinus officinalis</t>
  </si>
  <si>
    <t>Rubia tinctorum</t>
  </si>
  <si>
    <t>Rubus acanthodes</t>
  </si>
  <si>
    <t>Rubus albocarpaticus</t>
  </si>
  <si>
    <t>Rubus allegheniensis</t>
  </si>
  <si>
    <t>Rubus ambrosius</t>
  </si>
  <si>
    <t>Rubus amphimalacus</t>
  </si>
  <si>
    <t>Rubus angustipaniculatus</t>
  </si>
  <si>
    <t>Rubus apricus</t>
  </si>
  <si>
    <t>Rubus armeniacus</t>
  </si>
  <si>
    <t>Rubus austromoravicus</t>
  </si>
  <si>
    <t>Rosa dumalis subsp. subcollina</t>
  </si>
  <si>
    <t>Rosa elliptica</t>
  </si>
  <si>
    <t>Rosa foetida</t>
  </si>
  <si>
    <t>Rosa gallica</t>
  </si>
  <si>
    <t>Prunus armeniaca</t>
  </si>
  <si>
    <t>Prunus avium</t>
  </si>
  <si>
    <t>Prunus cerasifera</t>
  </si>
  <si>
    <t>Prunus cerasus</t>
  </si>
  <si>
    <t>Prunus domestica</t>
  </si>
  <si>
    <t>Prunus dulcis</t>
  </si>
  <si>
    <t>Prunus fruticosa</t>
  </si>
  <si>
    <t>Prunus insititia</t>
  </si>
  <si>
    <t>Prunus japonica</t>
  </si>
  <si>
    <t>Prunus laurocerasus</t>
  </si>
  <si>
    <t>Prunus mahaleb</t>
  </si>
  <si>
    <t>Prunus mahaleb subsp. mahaleb</t>
  </si>
  <si>
    <t>Prunus mahaleb subsp. simonkaii</t>
  </si>
  <si>
    <t>Prunus padus</t>
  </si>
  <si>
    <t>Prunus padus subsp. borealis</t>
  </si>
  <si>
    <t>Prunus padus subsp. padus</t>
  </si>
  <si>
    <t>Prunus persica</t>
  </si>
  <si>
    <t>Prunus serotina</t>
  </si>
  <si>
    <t>Prunus serrulata</t>
  </si>
  <si>
    <t>Prunus spinosa</t>
  </si>
  <si>
    <t>Prunus subhirtella</t>
  </si>
  <si>
    <t>Prunus tenella</t>
  </si>
  <si>
    <t>Prunus triloba</t>
  </si>
  <si>
    <t>Prunus virginiana</t>
  </si>
  <si>
    <t>Pseudognaphalium luteoalbum</t>
  </si>
  <si>
    <t>Anthericum liliago</t>
  </si>
  <si>
    <t>Anthericum ramosum</t>
  </si>
  <si>
    <t>Anthoxanthum alpinum</t>
  </si>
  <si>
    <t>Anthoxanthum aristatum</t>
  </si>
  <si>
    <t>Anthoxanthum odoratum</t>
  </si>
  <si>
    <t>Anthriscus caucalis</t>
  </si>
  <si>
    <t>Benešov</t>
  </si>
  <si>
    <t>Beroun</t>
  </si>
  <si>
    <t>Blansko</t>
  </si>
  <si>
    <t>Brno-město</t>
  </si>
  <si>
    <t>Brno-venkov</t>
  </si>
  <si>
    <t>Bruntál</t>
  </si>
  <si>
    <t>Břeclav</t>
  </si>
  <si>
    <t>Česká Lípa</t>
  </si>
  <si>
    <t>České Budějovice</t>
  </si>
  <si>
    <t>Český Krumlov</t>
  </si>
  <si>
    <t>Děčín</t>
  </si>
  <si>
    <t>Domažlice</t>
  </si>
  <si>
    <t>Frýdek-Místek</t>
  </si>
  <si>
    <t>Havlíčkův Brod</t>
  </si>
  <si>
    <t>Hodonín</t>
  </si>
  <si>
    <t>Hradec Králové</t>
  </si>
  <si>
    <t>Cheb</t>
  </si>
  <si>
    <t>Chomutov</t>
  </si>
  <si>
    <t>Chrudim</t>
  </si>
  <si>
    <t>Jablonec nad Nisou</t>
  </si>
  <si>
    <t>Jeseník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</si>
  <si>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</si>
  <si>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</si>
  <si>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</si>
  <si>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</si>
  <si>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</si>
  <si>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</si>
  <si>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</si>
  <si>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</si>
  <si>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</si>
  <si>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</si>
  <si>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</si>
  <si>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</si>
  <si>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</si>
  <si>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</si>
  <si>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</si>
  <si>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Nový Jičín</t>
  </si>
  <si>
    <t>Nymburk</t>
  </si>
  <si>
    <t>Olomouc</t>
  </si>
  <si>
    <t>Opava</t>
  </si>
  <si>
    <t>Ostrava-město</t>
  </si>
  <si>
    <t>Pelhřimov</t>
  </si>
  <si>
    <t>Písek</t>
  </si>
  <si>
    <t>Plzeň-jih</t>
  </si>
  <si>
    <t>Plzeň-město</t>
  </si>
  <si>
    <t>Plzeň-sever</t>
  </si>
  <si>
    <t>Praha (Hlavní město Praha)</t>
  </si>
  <si>
    <t>Praha-východ</t>
  </si>
  <si>
    <t>Praha-západ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</si>
  <si>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</si>
  <si>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</si>
  <si>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</si>
  <si>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</si>
  <si>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</si>
  <si>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</si>
  <si>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</si>
  <si>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Semily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</si>
  <si>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</si>
  <si>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</si>
  <si>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</si>
  <si>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</si>
  <si>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</si>
  <si>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</si>
  <si>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</si>
  <si>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</si>
  <si>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</si>
  <si>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</si>
  <si>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</si>
  <si>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</si>
  <si>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</si>
  <si>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</si>
  <si>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</si>
  <si>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</si>
  <si>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Žďár nad Sázavou</t>
  </si>
  <si>
    <t>zdroj souřadnic</t>
  </si>
  <si>
    <t>originální souřadnice od autora údaje</t>
  </si>
  <si>
    <t>odečteny z mapy při excerpci nebo pozdějším zpracování dat</t>
  </si>
  <si>
    <t>jiný původ</t>
  </si>
  <si>
    <t>2a</t>
  </si>
  <si>
    <t>2b</t>
  </si>
  <si>
    <t>4a</t>
  </si>
  <si>
    <t>4b</t>
  </si>
  <si>
    <t>4c</t>
  </si>
  <si>
    <t>5a</t>
  </si>
  <si>
    <t>5b</t>
  </si>
  <si>
    <t>7a</t>
  </si>
  <si>
    <t>7b</t>
  </si>
  <si>
    <t>7c</t>
  </si>
  <si>
    <t>7d</t>
  </si>
  <si>
    <t>10a</t>
  </si>
  <si>
    <t>10b</t>
  </si>
  <si>
    <t>11a</t>
  </si>
  <si>
    <t>11b</t>
  </si>
  <si>
    <t>13b</t>
  </si>
  <si>
    <t>13c</t>
  </si>
  <si>
    <t>14b</t>
  </si>
  <si>
    <t>15a</t>
  </si>
  <si>
    <t>17a</t>
  </si>
  <si>
    <t>17b</t>
  </si>
  <si>
    <t>17c</t>
  </si>
  <si>
    <t>18a</t>
  </si>
  <si>
    <t>18b</t>
  </si>
  <si>
    <t>20a</t>
  </si>
  <si>
    <t>20b</t>
  </si>
  <si>
    <t>21a</t>
  </si>
  <si>
    <t>21b</t>
  </si>
  <si>
    <t>24a</t>
  </si>
  <si>
    <t>24b</t>
  </si>
  <si>
    <t>25a</t>
  </si>
  <si>
    <t>25b</t>
  </si>
  <si>
    <t>28a</t>
  </si>
  <si>
    <t>28b</t>
  </si>
  <si>
    <t>28c</t>
  </si>
  <si>
    <t>28d</t>
  </si>
  <si>
    <t>28e</t>
  </si>
  <si>
    <t>28f</t>
  </si>
  <si>
    <t>28g</t>
  </si>
  <si>
    <t>30a</t>
  </si>
  <si>
    <t>30b</t>
  </si>
  <si>
    <t>31a</t>
  </si>
  <si>
    <t>31b</t>
  </si>
  <si>
    <t>35a</t>
  </si>
  <si>
    <t>35b</t>
  </si>
  <si>
    <t>35c</t>
  </si>
  <si>
    <t>35d</t>
  </si>
  <si>
    <t>36a</t>
  </si>
  <si>
    <t>36b</t>
  </si>
  <si>
    <t>37a</t>
  </si>
  <si>
    <t>37b</t>
  </si>
  <si>
    <t>37c</t>
  </si>
  <si>
    <t>37d</t>
  </si>
  <si>
    <t>37e</t>
  </si>
  <si>
    <t>37f</t>
  </si>
  <si>
    <t>37g</t>
  </si>
  <si>
    <t>37h</t>
  </si>
  <si>
    <t>37i</t>
  </si>
  <si>
    <t>37j</t>
  </si>
  <si>
    <t>37k</t>
  </si>
  <si>
    <t>37l</t>
  </si>
  <si>
    <t>37m</t>
  </si>
  <si>
    <t>37n</t>
  </si>
  <si>
    <t>37o</t>
  </si>
  <si>
    <t>37p</t>
  </si>
  <si>
    <t>37q</t>
  </si>
  <si>
    <t>40a</t>
  </si>
  <si>
    <t>40b</t>
  </si>
  <si>
    <t>40c</t>
  </si>
  <si>
    <t>42a</t>
  </si>
  <si>
    <t>42b</t>
  </si>
  <si>
    <t>43a</t>
  </si>
  <si>
    <t>43b</t>
  </si>
  <si>
    <t>45a</t>
  </si>
  <si>
    <t>45b</t>
  </si>
  <si>
    <t>46a</t>
  </si>
  <si>
    <t>46b</t>
  </si>
  <si>
    <t>46c</t>
  </si>
  <si>
    <t>46d</t>
  </si>
  <si>
    <t>48a</t>
  </si>
  <si>
    <t>48b</t>
  </si>
  <si>
    <t>53a</t>
  </si>
  <si>
    <t>53b</t>
  </si>
  <si>
    <t>53c</t>
  </si>
  <si>
    <t>55a</t>
  </si>
  <si>
    <t>55b</t>
  </si>
  <si>
    <t>55c</t>
  </si>
  <si>
    <t>55d</t>
  </si>
  <si>
    <t>55e</t>
  </si>
  <si>
    <t>56a</t>
  </si>
  <si>
    <t>56b</t>
  </si>
  <si>
    <t>56c</t>
  </si>
  <si>
    <t>56d</t>
  </si>
  <si>
    <t>56e</t>
  </si>
  <si>
    <t>57a</t>
  </si>
  <si>
    <t>57b</t>
  </si>
  <si>
    <t>57c</t>
  </si>
  <si>
    <t>58a</t>
  </si>
  <si>
    <t>58c</t>
  </si>
  <si>
    <t>58d</t>
  </si>
  <si>
    <t>58e</t>
  </si>
  <si>
    <t>58f</t>
  </si>
  <si>
    <t>58g</t>
  </si>
  <si>
    <t>58h</t>
  </si>
  <si>
    <t>58i</t>
  </si>
  <si>
    <t>61a</t>
  </si>
  <si>
    <t>63b</t>
  </si>
  <si>
    <t>63c</t>
  </si>
  <si>
    <t>63d</t>
  </si>
  <si>
    <t>63e</t>
  </si>
  <si>
    <t>63f</t>
  </si>
  <si>
    <t>63g</t>
  </si>
  <si>
    <t>63h</t>
  </si>
  <si>
    <t>63i</t>
  </si>
  <si>
    <t>63j</t>
  </si>
  <si>
    <t>63k</t>
  </si>
  <si>
    <t>63l</t>
  </si>
  <si>
    <t>64a</t>
  </si>
  <si>
    <t>64b</t>
  </si>
  <si>
    <t>64c</t>
  </si>
  <si>
    <t>69a</t>
  </si>
  <si>
    <t>69b</t>
  </si>
  <si>
    <t>71a</t>
  </si>
  <si>
    <t>71b</t>
  </si>
  <si>
    <t>71c</t>
  </si>
  <si>
    <t>73a</t>
  </si>
  <si>
    <t>73b</t>
  </si>
  <si>
    <t>74a</t>
  </si>
  <si>
    <t>74b</t>
  </si>
  <si>
    <t>76a</t>
  </si>
  <si>
    <t>76b</t>
  </si>
  <si>
    <t>77a</t>
  </si>
  <si>
    <t>77b</t>
  </si>
  <si>
    <t>77c</t>
  </si>
  <si>
    <t>80a</t>
  </si>
  <si>
    <t>80b</t>
  </si>
  <si>
    <t>84a</t>
  </si>
  <si>
    <t>84b</t>
  </si>
  <si>
    <t>88a</t>
  </si>
  <si>
    <t>88b</t>
  </si>
  <si>
    <t>88c</t>
  </si>
  <si>
    <t>88d</t>
  </si>
  <si>
    <t>88e</t>
  </si>
  <si>
    <t>88f</t>
  </si>
  <si>
    <t>88g</t>
  </si>
  <si>
    <t>88h</t>
  </si>
  <si>
    <t>92a</t>
  </si>
  <si>
    <t>92b</t>
  </si>
  <si>
    <t>92c</t>
  </si>
  <si>
    <t>93a</t>
  </si>
  <si>
    <t>93b</t>
  </si>
  <si>
    <t>93c</t>
  </si>
  <si>
    <t>95a</t>
  </si>
  <si>
    <t>95b</t>
  </si>
  <si>
    <t>99a</t>
  </si>
  <si>
    <t>99b</t>
  </si>
  <si>
    <t>přesnost souřadnic</t>
  </si>
  <si>
    <t>Achillea styriaca</t>
  </si>
  <si>
    <t>Stipa calamagrostis</t>
  </si>
  <si>
    <t>Acinos arvensis subsp. eglandulosus</t>
  </si>
  <si>
    <t>Rhaponticum repens</t>
  </si>
  <si>
    <t>Aesculus flava</t>
  </si>
  <si>
    <t>Aethusa cynapium subsp. elata</t>
  </si>
  <si>
    <t>Aethusa cynapium subsp. cynapium</t>
  </si>
  <si>
    <t>Ajuga chamaepitys subsp. chamaepitys</t>
  </si>
  <si>
    <t>Ajuga chamaepitys subsp. chia</t>
  </si>
  <si>
    <t>Alchemilla filicaulis var. filicaulis</t>
  </si>
  <si>
    <t>Alchemilla filicaulis var. vestita</t>
  </si>
  <si>
    <t>Alchemilla effusa</t>
  </si>
  <si>
    <t>Allium hollandicum</t>
  </si>
  <si>
    <t>Allium cristophii</t>
  </si>
  <si>
    <t>Anemonastrum narcissiflorum</t>
  </si>
  <si>
    <t>Angelica sylvestris subsp. bernardiae</t>
  </si>
  <si>
    <t>Cota austriaca</t>
  </si>
  <si>
    <t>Cota tinctoria</t>
  </si>
  <si>
    <t>Cota tinctoria subsp. subtinctoria</t>
  </si>
  <si>
    <t>Cota tinctoria subsp. tinctoria</t>
  </si>
  <si>
    <t>Clinopodium nepeta subsp. nepeta</t>
  </si>
  <si>
    <t>Camelina microcarpa subsp. pilosa</t>
  </si>
  <si>
    <t>Camelina sativa var. sativa</t>
  </si>
  <si>
    <t>Camelina sativa var. zingeri</t>
  </si>
  <si>
    <t>Anthriscus cerefolium var. cerefolium</t>
  </si>
  <si>
    <t>Anthriscus cerefolium var. trichocarpus</t>
  </si>
  <si>
    <t>Anthriscus nitidus</t>
  </si>
  <si>
    <t>Turritis glabra</t>
  </si>
  <si>
    <t>Fourraea alpina</t>
  </si>
  <si>
    <t>Pseudoturritis turrita</t>
  </si>
  <si>
    <t>Aristolochia macrophylla</t>
  </si>
  <si>
    <t>Armeria elongata</t>
  </si>
  <si>
    <t>Armeria elongata subsp. serpentini</t>
  </si>
  <si>
    <t>Armeria elongata subsp. elongata</t>
  </si>
  <si>
    <t>Artemisia ludoviciana subsp. ludoviciana</t>
  </si>
  <si>
    <t>Artemisia siversiana</t>
  </si>
  <si>
    <t>Aruncus dioicus</t>
  </si>
  <si>
    <t>Bellidiastrum michelii</t>
  </si>
  <si>
    <t>Galatella cana</t>
  </si>
  <si>
    <t>Symphyotrichum cordifolium</t>
  </si>
  <si>
    <t>Eurybia divaricata</t>
  </si>
  <si>
    <t>Symphyotrichum ericoides</t>
  </si>
  <si>
    <t>Symphyotrichum laeve</t>
  </si>
  <si>
    <t>Symphyotrichum lanceolatum</t>
  </si>
  <si>
    <t>Galatella linosyris</t>
  </si>
  <si>
    <t>Eurybia macrophylla</t>
  </si>
  <si>
    <t>Symphyotrichum novae-angliae</t>
  </si>
  <si>
    <t>Symphyotrichum novi-belgii</t>
  </si>
  <si>
    <t>Symphyotrichum parviflorum</t>
  </si>
  <si>
    <t>Symphyotrichum praealtum</t>
  </si>
  <si>
    <t>Symphyotrichum tradescantii</t>
  </si>
  <si>
    <t>Tripolium pannonicum subsp. pannonicum</t>
  </si>
  <si>
    <t>Astilbe Arendsii Group</t>
  </si>
  <si>
    <t>Atriplex micrantha</t>
  </si>
  <si>
    <t>Aurinia saxatilis subsp. saxatilis</t>
  </si>
  <si>
    <t>Avena sativa Chinensis Group</t>
  </si>
  <si>
    <t>Avena sativa Contracta Group</t>
  </si>
  <si>
    <t>Avena sativa Praegravis Group</t>
  </si>
  <si>
    <t>Avena sativa Sativa Group</t>
  </si>
  <si>
    <t>Helictochloa planiculmis</t>
  </si>
  <si>
    <t>Helictochloa pratensis</t>
  </si>
  <si>
    <t>Helictochloa pratensis subsp. hirtifolia</t>
  </si>
  <si>
    <t>Helictochloa pratensis subsp. pratensis</t>
  </si>
  <si>
    <t>Tanacetum balsamita</t>
  </si>
  <si>
    <t>Sedobassia sedoides</t>
  </si>
  <si>
    <t>Sclerolaena tricuspis</t>
  </si>
  <si>
    <t>Berteroa incana subsp. incana</t>
  </si>
  <si>
    <t>Berteroa incana subsp. stricta</t>
  </si>
  <si>
    <t>Beta vulgaris Altissima Group</t>
  </si>
  <si>
    <t>Beta vulgaris Cicla Group</t>
  </si>
  <si>
    <t>Beta vulgaris Rapacea Group</t>
  </si>
  <si>
    <t>Beta vulgaris Vulgaris Group</t>
  </si>
  <si>
    <t>Betula pendula var. obscura</t>
  </si>
  <si>
    <t>Bidens cernuus</t>
  </si>
  <si>
    <t>Bidens connatus</t>
  </si>
  <si>
    <t>Bidens frondosus</t>
  </si>
  <si>
    <t>Bidens pilosus</t>
  </si>
  <si>
    <t>Bidens radiatus</t>
  </si>
  <si>
    <t>Bidens tripartitus</t>
  </si>
  <si>
    <t>Bistorta officinalis</t>
  </si>
  <si>
    <t>Bolboschoenus planiculmis</t>
  </si>
  <si>
    <t>Bolboschoenus laticarpus</t>
  </si>
  <si>
    <t>Brassica rapa Chinensis Group</t>
  </si>
  <si>
    <t>Brassica napus Napus Group</t>
  </si>
  <si>
    <t>Brassica napus Napobrassica Group</t>
  </si>
  <si>
    <t>Brassica oleracea Botrytis Group</t>
  </si>
  <si>
    <t>Brassica oleracea Capitata Group</t>
  </si>
  <si>
    <t>Brassica oleracea Gemmifera Group</t>
  </si>
  <si>
    <t>Brassica oleracea Gongylodes Group</t>
  </si>
  <si>
    <t>Brassica oleracea Italica Group</t>
  </si>
  <si>
    <t>Brassica oleracea Medullosa Group</t>
  </si>
  <si>
    <t>Brassica oleracea Ramosa Group</t>
  </si>
  <si>
    <t>Brassica oleracea Sabauda Group</t>
  </si>
  <si>
    <t>Brassica oleracea Sabellica Group</t>
  </si>
  <si>
    <t>Brassica oleracea Viridis Group</t>
  </si>
  <si>
    <t>Brassica rapa Pekinensis Group</t>
  </si>
  <si>
    <t>Brassica rapa Oleifera Group</t>
  </si>
  <si>
    <t>Brassica rapa Rapa Group</t>
  </si>
  <si>
    <t>Bunium bulbocastanum</t>
  </si>
  <si>
    <t>Cakile maritima subsp. baltica</t>
  </si>
  <si>
    <t>Cakile maritima subsp. euxina</t>
  </si>
  <si>
    <t>Clinopodium grandiflorum</t>
  </si>
  <si>
    <t>Clinopodium menthifolium</t>
  </si>
  <si>
    <t>Clinopodium nepeta</t>
  </si>
  <si>
    <t>Clinopodium nepeta subsp. glandulosum</t>
  </si>
  <si>
    <t>Cannabis sativa var. spontanea</t>
  </si>
  <si>
    <t>Cannabis sativa var. sativa</t>
  </si>
  <si>
    <t>Arabidopsis arenosa</t>
  </si>
  <si>
    <t>Arabidopsis arenosa subsp. arenosa</t>
  </si>
  <si>
    <t>Arabidopsis arenosa subsp. borbasii</t>
  </si>
  <si>
    <t>Arabidopsis halleri</t>
  </si>
  <si>
    <t>Arabidopsis petraea</t>
  </si>
  <si>
    <t>Lepidium draba</t>
  </si>
  <si>
    <t>Carex otomana</t>
  </si>
  <si>
    <t>Carex spicata</t>
  </si>
  <si>
    <t>Carex leersii</t>
  </si>
  <si>
    <t>Carex leporina</t>
  </si>
  <si>
    <t>Carex magellanica</t>
  </si>
  <si>
    <t>Carex pediformis agg.</t>
  </si>
  <si>
    <t>Carex macroura</t>
  </si>
  <si>
    <t>Carex rhizina</t>
  </si>
  <si>
    <t>Carex oederi</t>
  </si>
  <si>
    <t>Psephellus dealbatus</t>
  </si>
  <si>
    <t>Centaurea oxylepis</t>
  </si>
  <si>
    <t>Centaurea triumfetti</t>
  </si>
  <si>
    <t>Cerastium holosteoides subsp. vulgare</t>
  </si>
  <si>
    <t>Ceratocephala orthoceras</t>
  </si>
  <si>
    <t>Asplenium ceterach</t>
  </si>
  <si>
    <t>Chenopodium album subsp. album</t>
  </si>
  <si>
    <t>Dysphania ambrosioides</t>
  </si>
  <si>
    <t>Dysphania botrys</t>
  </si>
  <si>
    <t>Dysphania melanocarpa</t>
  </si>
  <si>
    <t>Chenopodium album subsp. pedunculare</t>
  </si>
  <si>
    <t>Chenopodium karoi</t>
  </si>
  <si>
    <t>Dysphania pumilio</t>
  </si>
  <si>
    <t>Dysphania schraderiana</t>
  </si>
  <si>
    <t>Actaea europaea</t>
  </si>
  <si>
    <t>Cirsium acaulon</t>
  </si>
  <si>
    <t>Claytonia sibirica</t>
  </si>
  <si>
    <t>Centaurea benedicta</t>
  </si>
  <si>
    <t>Consolida hispanica</t>
  </si>
  <si>
    <t>Erechtites hieraciifolius</t>
  </si>
  <si>
    <t>Tripidium ravennae</t>
  </si>
  <si>
    <t>Erysimum capitatum var. purshii</t>
  </si>
  <si>
    <t>Erysimum virgatum</t>
  </si>
  <si>
    <t>Convallaria majalis var. majalis</t>
  </si>
  <si>
    <t>Corispermum pallasii</t>
  </si>
  <si>
    <t>Lepidium coronopus</t>
  </si>
  <si>
    <t>Pseudofumaria lutea</t>
  </si>
  <si>
    <t>Cotoneaster laxiflorus</t>
  </si>
  <si>
    <t>Crataegus levigata</t>
  </si>
  <si>
    <t>Crataegus coccinea</t>
  </si>
  <si>
    <t>Crataegus rhipidophylla</t>
  </si>
  <si>
    <t>Crepis mollis subsp. succisifolia</t>
  </si>
  <si>
    <t>Crocus vernus</t>
  </si>
  <si>
    <t>Cruciata verna</t>
  </si>
  <si>
    <t>Silene baccifera</t>
  </si>
  <si>
    <t>Cucurbita pepo Giromontiina Group</t>
  </si>
  <si>
    <t>Cucurbita pepo Microcarpina Group</t>
  </si>
  <si>
    <t>Cucurbita pepo Patisonnina Group</t>
  </si>
  <si>
    <t>Cucurbita pepo Pepo Group</t>
  </si>
  <si>
    <t>Cornus florida</t>
  </si>
  <si>
    <t>Dactyloctenium aegyptium</t>
  </si>
  <si>
    <t>Dactylorhiza fuchsii var. psychrophila</t>
  </si>
  <si>
    <t>Lamprocapnos spectabilis</t>
  </si>
  <si>
    <t>Digitaria sanguinalis var. pectiniformis</t>
  </si>
  <si>
    <t>Digitaria sanguinalis var. sanguinalis</t>
  </si>
  <si>
    <t>Dryopteris affinis s. lat.</t>
  </si>
  <si>
    <t>Echinochloa colona</t>
  </si>
  <si>
    <t>Eleocharis palustris subsp. waltersii</t>
  </si>
  <si>
    <t>Elymus hispidus</t>
  </si>
  <si>
    <t>Elymus hispidus var. villosus</t>
  </si>
  <si>
    <t>Elymus hispidus var. hispidus</t>
  </si>
  <si>
    <t>Elymus repens</t>
  </si>
  <si>
    <t>Elymus repens subsp. repens</t>
  </si>
  <si>
    <t>Epilobium adenocaulon</t>
  </si>
  <si>
    <t>Epipactis distans</t>
  </si>
  <si>
    <t>Epipactis neglecta</t>
  </si>
  <si>
    <t>Euonymus europaeus</t>
  </si>
  <si>
    <t>Euonymus verrucosus</t>
  </si>
  <si>
    <t>Euphorbia chamaesyce</t>
  </si>
  <si>
    <t>Euphorbia illirica</t>
  </si>
  <si>
    <t>Euphorbia virgata</t>
  </si>
  <si>
    <t>Euphrasia officinalis</t>
  </si>
  <si>
    <t>Euphrasia officinalis var. monticola</t>
  </si>
  <si>
    <t>Euphrasia officinalis subsp. rostkoviana</t>
  </si>
  <si>
    <t>Euphrasia stricta subsp. stricta</t>
  </si>
  <si>
    <t>Euphrasia stricta subsp. tatarica</t>
  </si>
  <si>
    <t>Festuca arundinacea subsp. arundinacea</t>
  </si>
  <si>
    <t>Festuca rubra subsp. fallax</t>
  </si>
  <si>
    <t>Festuca rubra subsp. commutata</t>
  </si>
  <si>
    <t>Festuca csikhegyensis</t>
  </si>
  <si>
    <t>Festuca psammophila subsp. psammophila</t>
  </si>
  <si>
    <t>Festuca pulchra</t>
  </si>
  <si>
    <t>Festuca psammophila subsp. dominii</t>
  </si>
  <si>
    <t>Ficaria verna subsp. verna</t>
  </si>
  <si>
    <t>Oxalis stricta</t>
  </si>
  <si>
    <t>Vaccinium microcarpum</t>
  </si>
  <si>
    <t>Vaccinium oxycoccos</t>
  </si>
  <si>
    <t>Hopia obtusa</t>
  </si>
  <si>
    <t>Dichanthelium oligosanthes</t>
  </si>
  <si>
    <t>Galium intermedium</t>
  </si>
  <si>
    <t>Gladiolus hortulanus</t>
  </si>
  <si>
    <t>Gymnocladus dioicus</t>
  </si>
  <si>
    <t>Crypsis alopecuroides</t>
  </si>
  <si>
    <t>Crypsis schoenoides</t>
  </si>
  <si>
    <t>Helianthemum nummularium subsp. nummularium</t>
  </si>
  <si>
    <t>Helianthus pauciflorus</t>
  </si>
  <si>
    <t>Xerochrysum bracteatum</t>
  </si>
  <si>
    <t>Hesperis matronalis subsp. schurii</t>
  </si>
  <si>
    <t>Pilosella melinomelas</t>
  </si>
  <si>
    <t>Pilosella anchusoides</t>
  </si>
  <si>
    <t>Pilosella erythrochrista</t>
  </si>
  <si>
    <t>Pilosella aurantiaca</t>
  </si>
  <si>
    <t>Pilosella auriculoides</t>
  </si>
  <si>
    <t>Pilosella bifurca</t>
  </si>
  <si>
    <t>Pilosella blyttiana</t>
  </si>
  <si>
    <t>Pilosella brachiata</t>
  </si>
  <si>
    <t>Pilosella caespitosa agg.</t>
  </si>
  <si>
    <t>Pilosella callimorphoides</t>
  </si>
  <si>
    <t>Pilosella callimorpha</t>
  </si>
  <si>
    <t>Pilosella calodon</t>
  </si>
  <si>
    <t>Pilosella calomastix</t>
  </si>
  <si>
    <t>Pilosella cymosa</t>
  </si>
  <si>
    <t>Pilosella densiflora</t>
  </si>
  <si>
    <t>Pilosella scandinavica</t>
  </si>
  <si>
    <t>Pilosella echioides</t>
  </si>
  <si>
    <t>Pilosella euchaetia</t>
  </si>
  <si>
    <t>Pilosella fallacina</t>
  </si>
  <si>
    <t>Pilosella setigera</t>
  </si>
  <si>
    <t>Pilosella flagellaris</t>
  </si>
  <si>
    <t>Pilosella flagellariformis</t>
  </si>
  <si>
    <t>Pilosella floribunda</t>
  </si>
  <si>
    <t>Pilosella fuscoatra</t>
  </si>
  <si>
    <t>Pilosella glomerata</t>
  </si>
  <si>
    <t>Pilosella heterodoxa</t>
  </si>
  <si>
    <t>Pilosella iserana</t>
  </si>
  <si>
    <t>Pilosella kalksburgensis</t>
  </si>
  <si>
    <t>Pilosella koernickeana</t>
  </si>
  <si>
    <t>Pilosella lactucella</t>
  </si>
  <si>
    <t>Hieracium vasconicum</t>
  </si>
  <si>
    <t>Pilosella leptophyton</t>
  </si>
  <si>
    <t>Pilosella macranthela</t>
  </si>
  <si>
    <t>Pilosella leucopsilon</t>
  </si>
  <si>
    <t>Pilosella macrostolona</t>
  </si>
  <si>
    <t>Pilosella paragoga</t>
  </si>
  <si>
    <t>Pilosella officinarum</t>
  </si>
  <si>
    <t>Pilosella piloselliflora</t>
  </si>
  <si>
    <t>Pilosella pilosellina</t>
  </si>
  <si>
    <t>Pilosella piloselloides</t>
  </si>
  <si>
    <t>Hieracium neoplatyphyllum</t>
  </si>
  <si>
    <t>Pilosella polymastix</t>
  </si>
  <si>
    <t>Pilosella prussica</t>
  </si>
  <si>
    <t>Pilosella pseudocalodon</t>
  </si>
  <si>
    <t>Pilosella rothiana</t>
  </si>
  <si>
    <t>Pilosella rubra</t>
  </si>
  <si>
    <t>Pilosella schultesii</t>
  </si>
  <si>
    <t>Pilosella corymbulifera</t>
  </si>
  <si>
    <t>Pilosella cymiflora</t>
  </si>
  <si>
    <t>Pilosella stenosoma</t>
  </si>
  <si>
    <t>Pilosella stoloniflora</t>
  </si>
  <si>
    <t>Pilosella tephroglauca</t>
  </si>
  <si>
    <t>Pilosella tephrophyton</t>
  </si>
  <si>
    <t>Pilosella tubulascens</t>
  </si>
  <si>
    <t>Hieracium levicaule</t>
  </si>
  <si>
    <t>Hieracium hypochoeroides</t>
  </si>
  <si>
    <t>Pilosella ziziana</t>
  </si>
  <si>
    <t>Holosteum umbellatum var. umbellatum</t>
  </si>
  <si>
    <t>Holosteum umbellatum var. parceglandulosum</t>
  </si>
  <si>
    <t>Hordeum murinum subsp. murinum</t>
  </si>
  <si>
    <t>Hyoscyamus niger var. agrestis</t>
  </si>
  <si>
    <t>Peucedanum ostruthium</t>
  </si>
  <si>
    <t>Peucedanum altissimum</t>
  </si>
  <si>
    <t>Iris arenaria</t>
  </si>
  <si>
    <t>Ismelia carinata</t>
  </si>
  <si>
    <t>Juniperus communis subsp. nana</t>
  </si>
  <si>
    <t>Knautia maxima</t>
  </si>
  <si>
    <t>Bassia laniflora</t>
  </si>
  <si>
    <t>Bassia prostrata</t>
  </si>
  <si>
    <t>Bassia scoparia</t>
  </si>
  <si>
    <t>Bassia scoparia subsp. densiflora</t>
  </si>
  <si>
    <t>Bassia scoparia subsp. scoparia</t>
  </si>
  <si>
    <t>Lamium confertum</t>
  </si>
  <si>
    <t>Thelypteris limbosperma</t>
  </si>
  <si>
    <t>Rhododendron tomentosum</t>
  </si>
  <si>
    <t>Scorzoneroides autumnalis</t>
  </si>
  <si>
    <t>Leontodon hispidus var. hispidus</t>
  </si>
  <si>
    <t>Leontodon hispidus var. glabratus</t>
  </si>
  <si>
    <t>Leptochloa fusca subsp. fascicularis</t>
  </si>
  <si>
    <t>Sinapis alba</t>
  </si>
  <si>
    <t>Sinapis dissecta</t>
  </si>
  <si>
    <t>Buglossoides arvensis</t>
  </si>
  <si>
    <t>Buglossoides purpurocaerulea</t>
  </si>
  <si>
    <t>Lolium rigidum subsp. lepturoides</t>
  </si>
  <si>
    <t>Lolium rigidum subsp. rigidum</t>
  </si>
  <si>
    <t>Lotus pedunculatus</t>
  </si>
  <si>
    <t>Viscaria vulgaris</t>
  </si>
  <si>
    <t>Lycopsis arvensis agg.</t>
  </si>
  <si>
    <t>Lycopsis orientalis</t>
  </si>
  <si>
    <t>Magnolia obovata</t>
  </si>
  <si>
    <t>Origanum majorana</t>
  </si>
  <si>
    <t>Malcolmia graeca subsp. bicolor</t>
  </si>
  <si>
    <t>Malva verticillata var. crispa</t>
  </si>
  <si>
    <t>Matricaria chamomilla</t>
  </si>
  <si>
    <t>Melampyrum subalpinum</t>
  </si>
  <si>
    <t>Melilotus siculus</t>
  </si>
  <si>
    <t>Minuartia rubra</t>
  </si>
  <si>
    <t>Montia fontana subsp. fontana</t>
  </si>
  <si>
    <t>Montia fontana subsp. amporitana</t>
  </si>
  <si>
    <t>Montia fontana nothosubsp. variabilis</t>
  </si>
  <si>
    <t>Chaerophyllum nodosum</t>
  </si>
  <si>
    <t>Oenothera macrocarpa</t>
  </si>
  <si>
    <t>Oenothera victorinii</t>
  </si>
  <si>
    <t>Ophrys holoserica subsp. holubyana</t>
  </si>
  <si>
    <t>Orchis mascula subsp. speciosa</t>
  </si>
  <si>
    <t>Origanum vulgare subsp. megastachyum</t>
  </si>
  <si>
    <t>Ornithogalum angustifolium</t>
  </si>
  <si>
    <t>Phelipanche arenaria</t>
  </si>
  <si>
    <t>Phelipanche caesia</t>
  </si>
  <si>
    <t>Phelipanche purpurea</t>
  </si>
  <si>
    <t>Phelipanche purpurea subsp. bohemica</t>
  </si>
  <si>
    <t>Phelipanche purpurea subsp. purpurea</t>
  </si>
  <si>
    <t>Phelipanche ramosa</t>
  </si>
  <si>
    <t>Odontites luteus</t>
  </si>
  <si>
    <t>Rubrivena polystachya</t>
  </si>
  <si>
    <t>Phleum nodosum</t>
  </si>
  <si>
    <t>Phleum alpinum</t>
  </si>
  <si>
    <t>Asplenium scolopendrium</t>
  </si>
  <si>
    <t>Pinus uncinata subsp. uliginosa</t>
  </si>
  <si>
    <t>Stuckenia pectinata</t>
  </si>
  <si>
    <t>Potentilla incana</t>
  </si>
  <si>
    <t>Potentilla puberula</t>
  </si>
  <si>
    <t>Dasiphora fruticosa</t>
  </si>
  <si>
    <t>Salix euxina</t>
  </si>
  <si>
    <t>Comarum palustre</t>
  </si>
  <si>
    <t>Drymocallis rupestris</t>
  </si>
  <si>
    <t>Potentilla verna</t>
  </si>
  <si>
    <t>Veronica incana</t>
  </si>
  <si>
    <t>Veronica maritima</t>
  </si>
  <si>
    <t>Veronica orchidea</t>
  </si>
  <si>
    <t>Veronica spicata</t>
  </si>
  <si>
    <t>Veronica spuria subsp. foliosa</t>
  </si>
  <si>
    <t>Mentha pulegium</t>
  </si>
  <si>
    <t>Pulsatilla alpina subsp. alba</t>
  </si>
  <si>
    <t>Tanacetum corymbosum</t>
  </si>
  <si>
    <t>Tanacetum macrophyllum</t>
  </si>
  <si>
    <t>Tanacetum parthenium</t>
  </si>
  <si>
    <t>Ranunculus acris subsp. friesianus</t>
  </si>
  <si>
    <t>Ranunculus auricomus group s. lat.</t>
  </si>
  <si>
    <t>Ranunculus fallax group s. lat.</t>
  </si>
  <si>
    <t>Ranunculus indecorus group</t>
  </si>
  <si>
    <t>Ranunculus puberulus group</t>
  </si>
  <si>
    <t>Ranunculus stricticaulis group</t>
  </si>
  <si>
    <t>Raphanus sativus Hybernus Group</t>
  </si>
  <si>
    <t>Raphanus sativus Radicula Group</t>
  </si>
  <si>
    <t>Raphanus sativus Sativus Group</t>
  </si>
  <si>
    <t>Rhinanthus riphaeus</t>
  </si>
  <si>
    <t>Rhus typhina</t>
  </si>
  <si>
    <t>Toxicodendron pubescens</t>
  </si>
  <si>
    <t>Robinia pseudoacacia</t>
  </si>
  <si>
    <t>Rosa marginata</t>
  </si>
  <si>
    <t>Rubus bohemopolonicus</t>
  </si>
  <si>
    <t>Rubus scissoides</t>
  </si>
  <si>
    <t>Rubus scabrosus</t>
  </si>
  <si>
    <t>Salsola tragus subsp. tragus</t>
  </si>
  <si>
    <t>Sanguisorba minor subsp. balearica</t>
  </si>
  <si>
    <t>Othocallis amoena</t>
  </si>
  <si>
    <t>Scilla bifolia var. drunensis</t>
  </si>
  <si>
    <t>Othocallis siberica</t>
  </si>
  <si>
    <t>Sedum ochroleucum</t>
  </si>
  <si>
    <t>Klasea lycopifolia</t>
  </si>
  <si>
    <t>Setaria verticilliformis</t>
  </si>
  <si>
    <t>Atocion armeria</t>
  </si>
  <si>
    <t>Atocion rupestre</t>
  </si>
  <si>
    <t>Sisyrinchium montanum</t>
  </si>
  <si>
    <t>Vaccaria hispanica var. hispanica</t>
  </si>
  <si>
    <t>Valeriana excelsa subsp. excelsa</t>
  </si>
  <si>
    <t>Valeriana excelsa nothosubsp. transiens</t>
  </si>
  <si>
    <t>Sorbus aucuparia var. aucuparia</t>
  </si>
  <si>
    <t>Sorbus aucuparia var. glabrata</t>
  </si>
  <si>
    <t>Sorghum drummondii</t>
  </si>
  <si>
    <t>Spergularia media</t>
  </si>
  <si>
    <t>Spergularia marina</t>
  </si>
  <si>
    <t>Spiraea 'Arguta'</t>
  </si>
  <si>
    <t>Spirodela polyrhiza</t>
  </si>
  <si>
    <t>Stipa glabrata</t>
  </si>
  <si>
    <t>Taraxacum porrigentilobatum</t>
  </si>
  <si>
    <t>Lotus maritimus</t>
  </si>
  <si>
    <t>Thalictrum minus subsp. minus</t>
  </si>
  <si>
    <t>Thesium ramosum</t>
  </si>
  <si>
    <t>Noccaea caerulescens</t>
  </si>
  <si>
    <t>Noccaea kovatsii</t>
  </si>
  <si>
    <t>Noccaea montana</t>
  </si>
  <si>
    <t>Microthlaspi perfoliatum</t>
  </si>
  <si>
    <t>Triglochin palustris</t>
  </si>
  <si>
    <t>Medicago monspeliaca</t>
  </si>
  <si>
    <t>Triticum aestivum Aestivum Group</t>
  </si>
  <si>
    <t>Triticum aestivum Compactum Group</t>
  </si>
  <si>
    <t>Triticum turgidum Dicoccon Group</t>
  </si>
  <si>
    <t>Triticum turgidum Durum Group</t>
  </si>
  <si>
    <t>Triticum turgidum Polonicum Group</t>
  </si>
  <si>
    <t>Triticum aestivum Spelta Group</t>
  </si>
  <si>
    <t>Triticum turgidum Turgidum Group</t>
  </si>
  <si>
    <t>Vicia sativa var. cordata</t>
  </si>
  <si>
    <t>Viola cucullata</t>
  </si>
  <si>
    <t>Dipsacus pilosus</t>
  </si>
  <si>
    <t>Dipsacus strigosus</t>
  </si>
  <si>
    <t>Waldsteinia ternata subsp. trifolia</t>
  </si>
  <si>
    <t>Glebionis coronaria</t>
  </si>
  <si>
    <t>Glebionis segetum</t>
  </si>
  <si>
    <t>Tripolium pannonicum</t>
  </si>
  <si>
    <t>Ophrys holoserica</t>
  </si>
  <si>
    <t>Veronica spuria</t>
  </si>
  <si>
    <t>Scilla bifolia subsp. bifolia</t>
  </si>
  <si>
    <t>Barbarea vulgaris nothosubsp. abortiva</t>
  </si>
  <si>
    <t>Brassica rapa Perviridis Group</t>
  </si>
  <si>
    <t>Brassica rapa Nipposinica Group</t>
  </si>
  <si>
    <t>Cannabis sativa nothovar. intersita</t>
  </si>
  <si>
    <t>Cerastium fontanum agg.</t>
  </si>
  <si>
    <t>Dorotheanthus bellidiformis</t>
  </si>
  <si>
    <t>Elatine hydropiper s. lat.</t>
  </si>
  <si>
    <t>Exochorda racemosa</t>
  </si>
  <si>
    <t>Pilosella onegensis</t>
  </si>
  <si>
    <t>Pilosella caespitosa</t>
  </si>
  <si>
    <t>Hordeum vulgare Distichon Group</t>
  </si>
  <si>
    <t>Hosta ventricosa</t>
  </si>
  <si>
    <t>Leonurus cardiaca subsp. cardiaca</t>
  </si>
  <si>
    <t>Leonurus cardiaca nothosubsp. intermedius</t>
  </si>
  <si>
    <t>Leonurus cardiaca subsp. villosus</t>
  </si>
  <si>
    <t>Mentha spicata s. lat.</t>
  </si>
  <si>
    <t>Oenothera albipercurva</t>
  </si>
  <si>
    <t>Oenothera punctulata</t>
  </si>
  <si>
    <t>Dasiphora arbuscula</t>
  </si>
  <si>
    <t>Dasiphora glabrata</t>
  </si>
  <si>
    <t>Dasiphora parvifolia</t>
  </si>
  <si>
    <t>Rubus stimulifer</t>
  </si>
  <si>
    <t>Rubus silvae-bohemicae</t>
  </si>
  <si>
    <t>Taraxacum rhaeticum</t>
  </si>
  <si>
    <t>Taraxacum gentile</t>
  </si>
  <si>
    <t>Polygala amara agg.</t>
  </si>
  <si>
    <t>Pinus uncinata</t>
  </si>
  <si>
    <t>Festuca ovina agg.</t>
  </si>
  <si>
    <t>Cucurbita pepo Styriaca Group</t>
  </si>
  <si>
    <t>Arabis alpina agg.</t>
  </si>
  <si>
    <t>Minuartia verna agg.</t>
  </si>
  <si>
    <t>Amaranthus hybridus agg.</t>
  </si>
  <si>
    <t>Asplenium ruta-muraria subsp. ruta-muraria</t>
  </si>
  <si>
    <t>Asplenium septentrionale subsp. septentrionale</t>
  </si>
  <si>
    <t>Thalictrum minus nothosubsp. flexuosum</t>
  </si>
  <si>
    <t>Brachypodium pinnatum agg.</t>
  </si>
  <si>
    <t>Bromus carinatus var. marginatus</t>
  </si>
  <si>
    <t>Cucurbita maxima Turbaniformis Group</t>
  </si>
  <si>
    <t>Sorbus barrandienica</t>
  </si>
  <si>
    <t>Sorbus latifolia</t>
  </si>
  <si>
    <t>Amelanchier alnifolia</t>
  </si>
  <si>
    <t>Sorbus mougeotii</t>
  </si>
  <si>
    <t>Nemophila maculata</t>
  </si>
  <si>
    <t>Sorbus latifolia agg.</t>
  </si>
  <si>
    <t>Sorbus hybrida agg.</t>
  </si>
  <si>
    <t>Buglossoides incrassata</t>
  </si>
  <si>
    <t>Buglossoides arvensis agg.</t>
  </si>
  <si>
    <t>Cotoneaster bullatus</t>
  </si>
  <si>
    <t>Cotoneaster zabelii</t>
  </si>
  <si>
    <t>Cotoneaster divaricatus</t>
  </si>
  <si>
    <t>Primula rosea</t>
  </si>
  <si>
    <t>Viola septemloba</t>
  </si>
  <si>
    <t>Calystegia hederacea</t>
  </si>
  <si>
    <t>Sida rhombifolia subsp. rhombifolia</t>
  </si>
  <si>
    <t>Centaurea phrygia agg.</t>
  </si>
  <si>
    <t>Filago pyramidata</t>
  </si>
  <si>
    <t>Filago vulgaris agg.</t>
  </si>
  <si>
    <t>Erigeron speciosus</t>
  </si>
  <si>
    <t>Aster amellus subsp. bessarabicus</t>
  </si>
  <si>
    <t>Artemisia vulgaris agg.</t>
  </si>
  <si>
    <t>Artemisia austriaca agg.</t>
  </si>
  <si>
    <t>Chamaemelum nobile</t>
  </si>
  <si>
    <t>Trifolium fragiferum</t>
  </si>
  <si>
    <t>Trifolium fragiferum var. bonannii</t>
  </si>
  <si>
    <t>Trifolium fragiferum var. fragiferum</t>
  </si>
  <si>
    <t>Trifolium glomeratum</t>
  </si>
  <si>
    <t>Trifolium hybridum</t>
  </si>
  <si>
    <t>Trifolium incarnatum</t>
  </si>
  <si>
    <t>Trifolium lappaceum</t>
  </si>
  <si>
    <t>Trifolium medium</t>
  </si>
  <si>
    <t>Trifolium montanum</t>
  </si>
  <si>
    <t>Trifolium ochroleucon</t>
  </si>
  <si>
    <t>Trifolium ornithopodioides</t>
  </si>
  <si>
    <t>Trifolium pallidum</t>
  </si>
  <si>
    <t>Trifolium pannonicum</t>
  </si>
  <si>
    <t>Asplenium trichomanes nothosubsp. moravicum</t>
  </si>
  <si>
    <t>Asplenium trichomanes nothosubsp. staufferi</t>
  </si>
  <si>
    <t>Asplenium trichomanes subsp. hastatum</t>
  </si>
  <si>
    <t>Asplenium trichomanes subsp. pachyrachis</t>
  </si>
  <si>
    <t>Asplenium trichomanes subsp. quadrivalens</t>
  </si>
  <si>
    <t>Arabis sagittata</t>
  </si>
  <si>
    <t>jméno stand.</t>
  </si>
  <si>
    <t>jméno orig.</t>
  </si>
  <si>
    <t>lokalita</t>
  </si>
  <si>
    <t>nejbližší obec</t>
  </si>
  <si>
    <t>okres</t>
  </si>
  <si>
    <t>nadmořská výška</t>
  </si>
  <si>
    <t>datum</t>
  </si>
  <si>
    <t>Aconitum firmum subsp. moravicum</t>
  </si>
  <si>
    <t>Aconitum lycoctonum</t>
  </si>
  <si>
    <t>Fritillaria imperialis</t>
  </si>
  <si>
    <t>Fritillaria meleagris</t>
  </si>
  <si>
    <t>Fumana procumbens</t>
  </si>
  <si>
    <t>Fumaria officinalis</t>
  </si>
  <si>
    <t>Fumaria officinalis subsp. officinalis</t>
  </si>
  <si>
    <t>Fumaria officinalis subsp. wirtgenii</t>
  </si>
  <si>
    <t>Fumaria parviflora</t>
  </si>
  <si>
    <t>Fumaria rostellata</t>
  </si>
  <si>
    <t>Linaria purpurea</t>
  </si>
  <si>
    <t>Linaria repens</t>
  </si>
  <si>
    <t>Linaria vulgaris</t>
  </si>
  <si>
    <t>Lindernia dubia</t>
  </si>
  <si>
    <t>Lindernia procumbens</t>
  </si>
  <si>
    <t>Linnaea borealis</t>
  </si>
  <si>
    <t>Linum austriacum</t>
  </si>
  <si>
    <t>Linum catharticum</t>
  </si>
  <si>
    <t>Linum flavum</t>
  </si>
  <si>
    <t>Linum hirsutum</t>
  </si>
  <si>
    <t>Linum hirsutum subsp. hirsutum</t>
  </si>
  <si>
    <t>Linum perenne</t>
  </si>
  <si>
    <t>Linum tenuifolium</t>
  </si>
  <si>
    <t>Linum usitatissimum</t>
  </si>
  <si>
    <t>Liparis loeselii</t>
  </si>
  <si>
    <t>Liriodendron tulipifera</t>
  </si>
  <si>
    <t>Listera cordata</t>
  </si>
  <si>
    <t>Listera ovata</t>
  </si>
  <si>
    <t>Citrullus lanatus</t>
  </si>
  <si>
    <t>Cladium mariscus</t>
  </si>
  <si>
    <t>Claytonia perfoliata</t>
  </si>
  <si>
    <t>Cleistogenes serotina</t>
  </si>
  <si>
    <t>Clematis flammula</t>
  </si>
  <si>
    <t>Clematis integrifolia</t>
  </si>
  <si>
    <t>Clematis recta</t>
  </si>
  <si>
    <t>Clematis tangutica</t>
  </si>
  <si>
    <t>Clematis vitalba</t>
  </si>
  <si>
    <t>Clematis viticella</t>
  </si>
  <si>
    <t>Clinopodium vulgare</t>
  </si>
  <si>
    <t>Cnidium dubium</t>
  </si>
  <si>
    <t>Cnidium silaifolium</t>
  </si>
  <si>
    <t>Cochlearia officinalis</t>
  </si>
  <si>
    <t>Coeloglossum viride</t>
  </si>
  <si>
    <t>Colchicum autumnale</t>
  </si>
  <si>
    <t>Coleanthus subtilis</t>
  </si>
  <si>
    <t>Collomia grandiflora</t>
  </si>
  <si>
    <t>Colutea arborescens</t>
  </si>
  <si>
    <t>Commelina communis</t>
  </si>
  <si>
    <t>Conioselinum tataricum</t>
  </si>
  <si>
    <t>Conium maculatum</t>
  </si>
  <si>
    <t>Conringia austriaca</t>
  </si>
  <si>
    <t>Conringia orientalis</t>
  </si>
  <si>
    <t>Consolida ajacis</t>
  </si>
  <si>
    <t>Consolida regalis</t>
  </si>
  <si>
    <t>Convallaria majalis</t>
  </si>
  <si>
    <t>Convolvulus arvensis</t>
  </si>
  <si>
    <t>Convolvulus tricolor</t>
  </si>
  <si>
    <t>Conyza bonariensis</t>
  </si>
  <si>
    <t>Conyza canadensis</t>
  </si>
  <si>
    <t>Conyza triloba</t>
  </si>
  <si>
    <t>Corallorhiza trifida</t>
  </si>
  <si>
    <t>Coreopsis tinctoria</t>
  </si>
  <si>
    <t>Coriandrum sativum</t>
  </si>
  <si>
    <t>Cornus alba</t>
  </si>
  <si>
    <t>Cornus mas</t>
  </si>
  <si>
    <t>Rubus canescens</t>
  </si>
  <si>
    <t>Rubus capricollensis</t>
  </si>
  <si>
    <t>Rubus centrobohemicus</t>
  </si>
  <si>
    <t>Rubus chaerophylloides</t>
  </si>
  <si>
    <t>Rubus chaerophyllus</t>
  </si>
  <si>
    <t>Rubus chamaemorus</t>
  </si>
  <si>
    <t>Rubus clusii</t>
  </si>
  <si>
    <t>Rubus constrictus</t>
  </si>
  <si>
    <t>Coronilla vaginalis</t>
  </si>
  <si>
    <t>Cortaderia selloana</t>
  </si>
  <si>
    <t>Cortusa matthioli</t>
  </si>
  <si>
    <t>Nardus stricta</t>
  </si>
  <si>
    <t>Narthecium ossifragum</t>
  </si>
  <si>
    <t>Nasturtium microphyllum</t>
  </si>
  <si>
    <t>Nasturtium officinale</t>
  </si>
  <si>
    <t>Nemophila menziesii</t>
  </si>
  <si>
    <t>Neottia nidus-avis</t>
  </si>
  <si>
    <t>Hieracium atratum</t>
  </si>
  <si>
    <t>Hieracium bifidum</t>
  </si>
  <si>
    <t>Hieracium grabowskianum</t>
  </si>
  <si>
    <t>Hieracium inuloides</t>
  </si>
  <si>
    <t>Hieracium laevigatum</t>
  </si>
  <si>
    <t>Hieracium maculatum</t>
  </si>
  <si>
    <t>Hieracium melanocephalum</t>
  </si>
  <si>
    <t>Hieracium glandulosodentatum</t>
  </si>
  <si>
    <t>Hieracium glaucinum</t>
  </si>
  <si>
    <t>Senecio paludosus subsp. angustifolius</t>
  </si>
  <si>
    <t>Senecio paludosus subsp. lanatus</t>
  </si>
  <si>
    <t>Lappula patula</t>
  </si>
  <si>
    <t>Lappula semicincta</t>
  </si>
  <si>
    <t>Lappula squarrosa</t>
  </si>
  <si>
    <t>Lapsana communis</t>
  </si>
  <si>
    <t>Larix decidua</t>
  </si>
  <si>
    <t>Larix kaempferi</t>
  </si>
  <si>
    <t>Orobanche flava</t>
  </si>
  <si>
    <t>Orobanche gracilis</t>
  </si>
  <si>
    <t>Orobanche minor</t>
  </si>
  <si>
    <t>Orobanche picridis</t>
  </si>
  <si>
    <t>Orobanche reticulata</t>
  </si>
  <si>
    <t>Orobanche teucrii</t>
  </si>
  <si>
    <t>Oryza sativa</t>
  </si>
  <si>
    <t>Osmunda regalis</t>
  </si>
  <si>
    <t>Ostrya carpinifolia</t>
  </si>
  <si>
    <t>Oxalis acetosella</t>
  </si>
  <si>
    <t>Oxalis corniculata</t>
  </si>
  <si>
    <t>Oxalis corniculata var. corniculata</t>
  </si>
  <si>
    <t>Oxalis corniculata var. repens</t>
  </si>
  <si>
    <t>Oxalis debilis</t>
  </si>
  <si>
    <t>Oxalis dillenii</t>
  </si>
  <si>
    <t>Oxalis latifolia</t>
  </si>
  <si>
    <t>Oxalis pes-caprae</t>
  </si>
  <si>
    <t>Oxybaphus nyctagineus</t>
  </si>
  <si>
    <t>Oxytropis pilosa</t>
  </si>
  <si>
    <t>Paeonia lactiflora</t>
  </si>
  <si>
    <t>Senecio viscosus</t>
  </si>
  <si>
    <t>Senecio vulgaris</t>
  </si>
  <si>
    <t>Hieracium villosum</t>
  </si>
  <si>
    <t>Hieracium wimmeri</t>
  </si>
  <si>
    <t>Hierochloë australis</t>
  </si>
  <si>
    <t>Hierochloë hirta</t>
  </si>
  <si>
    <t>Hierochloë odorata</t>
  </si>
  <si>
    <t>Hierochloë repens</t>
  </si>
  <si>
    <t>Himantoglossum adriaticum</t>
  </si>
  <si>
    <t>Hippocrepis comosa</t>
  </si>
  <si>
    <t>Hippocrepis emerus</t>
  </si>
  <si>
    <t>Hippophaë rhamnoides</t>
  </si>
  <si>
    <t>Hippuris vulgaris</t>
  </si>
  <si>
    <t>Hirschfeldia incana</t>
  </si>
  <si>
    <t>Holcus lanatus</t>
  </si>
  <si>
    <t>Holcus mollis</t>
  </si>
  <si>
    <t>Holosteum umbellatum</t>
  </si>
  <si>
    <t>Juncus subnodulosus</t>
  </si>
  <si>
    <t>Juncus tenageia</t>
  </si>
  <si>
    <t>Juncus tenuis</t>
  </si>
  <si>
    <t>Juncus trifidus</t>
  </si>
  <si>
    <t>Juniperus chinensis</t>
  </si>
  <si>
    <t>Juniperus communis</t>
  </si>
  <si>
    <t>Juniperus communis subsp. communis</t>
  </si>
  <si>
    <t>Juniperus sabina</t>
  </si>
  <si>
    <t>Juniperus virginiana</t>
  </si>
  <si>
    <t>Juncus conglomeratus</t>
  </si>
  <si>
    <t>Juncus effusus</t>
  </si>
  <si>
    <t>Juncus ensifolius</t>
  </si>
  <si>
    <t>Juncus filiformis</t>
  </si>
  <si>
    <t>Juncus gerardii</t>
  </si>
  <si>
    <t>Juncus inflexus</t>
  </si>
  <si>
    <t>Juncus minutulus</t>
  </si>
  <si>
    <t>Juncus ranarius</t>
  </si>
  <si>
    <t>Juncus sphaerocarpus</t>
  </si>
  <si>
    <t>Juncus squarrosus</t>
  </si>
  <si>
    <t>Ornithogalum pyrenaicum subsp. sphaerocarpum</t>
  </si>
  <si>
    <t>Ornithogalum umbellatum</t>
  </si>
  <si>
    <t>Ornithopus compressus</t>
  </si>
  <si>
    <t>Ornithopus perpusillus</t>
  </si>
  <si>
    <t>Ornithopus sativus</t>
  </si>
  <si>
    <t>Taraxacum croceiflorum</t>
  </si>
  <si>
    <t>Taraxacum cyanolepis</t>
  </si>
  <si>
    <t>Taraxacum danubium</t>
  </si>
  <si>
    <t>Taraxacum deltoidifrons</t>
  </si>
  <si>
    <t>Taraxacum dentatum</t>
  </si>
  <si>
    <t>Taraxacum diastematicum</t>
  </si>
  <si>
    <t>Taraxacum disseminatum</t>
  </si>
  <si>
    <t>Vicia tetrasperma</t>
  </si>
  <si>
    <t>Vicia villosa</t>
  </si>
  <si>
    <t>Vicia villosa subsp. varia</t>
  </si>
  <si>
    <t>Vicia villosa subsp. villosa</t>
  </si>
  <si>
    <t>Vinca major</t>
  </si>
  <si>
    <t>Vinca minor</t>
  </si>
  <si>
    <t>Vincetoxicum hirundinaria</t>
  </si>
  <si>
    <t>Viola alba</t>
  </si>
  <si>
    <t>Viola ambigua</t>
  </si>
  <si>
    <t>Viola arvensis</t>
  </si>
  <si>
    <t>zeměp. souřadnice</t>
  </si>
  <si>
    <t>Utricularia bremii</t>
  </si>
  <si>
    <t>Utricularia intermedia</t>
  </si>
  <si>
    <t>Utricularia minor</t>
  </si>
  <si>
    <t>Utricularia ochroleuca</t>
  </si>
  <si>
    <t>Utricularia vulgaris</t>
  </si>
  <si>
    <t>Vaccaria hispanica</t>
  </si>
  <si>
    <t>Vaccinium myrtillus</t>
  </si>
  <si>
    <t>Vaccinium uliginosum</t>
  </si>
  <si>
    <t>Vaccinium vitis-idaea</t>
  </si>
  <si>
    <t>Fagopyrum esculentum</t>
  </si>
  <si>
    <t>Empetrum hermaphroditum</t>
  </si>
  <si>
    <t>Empetrum nigrum</t>
  </si>
  <si>
    <t>Epilobium alpestre</t>
  </si>
  <si>
    <t>Epilobium alsinifolium</t>
  </si>
  <si>
    <t>Erigeron angulosus</t>
  </si>
  <si>
    <t>Erigeron annuus</t>
  </si>
  <si>
    <t>Erigeron annuus agg.</t>
  </si>
  <si>
    <t>Erigeron annuus subsp. annuus</t>
  </si>
  <si>
    <t>Erigeron annuus subsp. septentrionalis</t>
  </si>
  <si>
    <t>Erigeron macrophyllus</t>
  </si>
  <si>
    <t>Erigeron muralis</t>
  </si>
  <si>
    <t>Erigeron podolicus</t>
  </si>
  <si>
    <t>Erigeron strigosus</t>
  </si>
  <si>
    <t>Eriophorum angustifolium</t>
  </si>
  <si>
    <t>Eriophorum gracile</t>
  </si>
  <si>
    <t>Eriophorum latifolium</t>
  </si>
  <si>
    <t>Eriophorum vaginatum</t>
  </si>
  <si>
    <t>Erodium botrys</t>
  </si>
  <si>
    <t>Arabis hirsuta</t>
  </si>
  <si>
    <t>Melittis melissophyllum</t>
  </si>
  <si>
    <t>Orthilia secunda</t>
  </si>
  <si>
    <t>Daphne mezereum</t>
  </si>
  <si>
    <t>Hieracium caesium</t>
  </si>
  <si>
    <t>Hieracium chamaedenium</t>
  </si>
  <si>
    <t>Scilla kladnii</t>
  </si>
  <si>
    <t>Scilla luciliae</t>
  </si>
  <si>
    <t>Scilla vindobonensis</t>
  </si>
  <si>
    <t>Hieracium fritzei</t>
  </si>
  <si>
    <t>Hieracium fritzei agg.</t>
  </si>
  <si>
    <t>Schoenus nigricans</t>
  </si>
  <si>
    <t>Scorzonera humilis</t>
  </si>
  <si>
    <t>Scorzonera laciniata</t>
  </si>
  <si>
    <t>Scorzonera parviflora</t>
  </si>
  <si>
    <t>Scorzonera purpurea</t>
  </si>
  <si>
    <t>Scrophularia canina</t>
  </si>
  <si>
    <t>Scrophularia chrysantha</t>
  </si>
  <si>
    <t>Scrophularia nodosa</t>
  </si>
  <si>
    <t>Scrophularia scopolii</t>
  </si>
  <si>
    <t>Scrophularia umbrosa</t>
  </si>
  <si>
    <t>Scrophularia umbrosa subsp. neesii</t>
  </si>
  <si>
    <t>Scirpoides holoschoenus</t>
  </si>
  <si>
    <t>Scirpus radicans</t>
  </si>
  <si>
    <t>Scirpus sylvaticus</t>
  </si>
  <si>
    <t>Hieracium lachenalii</t>
  </si>
  <si>
    <t>Serratula tinctoria</t>
  </si>
  <si>
    <t>Seseli annuum</t>
  </si>
  <si>
    <t>Seseli hippomarathrum</t>
  </si>
  <si>
    <t>Seseli osseum</t>
  </si>
  <si>
    <t>Seseli pallasii</t>
  </si>
  <si>
    <t>Sesleria caerulea</t>
  </si>
  <si>
    <t>Sesleria uliginosa</t>
  </si>
  <si>
    <t>Setaria adhaerens</t>
  </si>
  <si>
    <t>Setaria faberi</t>
  </si>
  <si>
    <t>Setaria italica</t>
  </si>
  <si>
    <t>Setaria italica subsp. italica</t>
  </si>
  <si>
    <t>Setaria italica subsp. moharia</t>
  </si>
  <si>
    <t>Setaria pumila</t>
  </si>
  <si>
    <t>Setaria verticillata</t>
  </si>
  <si>
    <t>Setaria verticillata agg.</t>
  </si>
  <si>
    <t>Hordeum geniculatum</t>
  </si>
  <si>
    <t>Hordeum jubatum</t>
  </si>
  <si>
    <t>Hordeum marinum</t>
  </si>
  <si>
    <t>Hordeum murinum</t>
  </si>
  <si>
    <t>Anemone nemorosa</t>
  </si>
  <si>
    <t>Anemone sylvestris</t>
  </si>
  <si>
    <t>Thymus pulegioides subsp. chamaedrys</t>
  </si>
  <si>
    <t>Thymus pulegioides subsp. montanus</t>
  </si>
  <si>
    <t>Thymus serpyllum</t>
  </si>
  <si>
    <t>Thymus vulgaris</t>
  </si>
  <si>
    <t>Thesium bavarum</t>
  </si>
  <si>
    <t>Thesium dollineri</t>
  </si>
  <si>
    <t>Taraxacum duplidentifrons</t>
  </si>
  <si>
    <t>Taraxacum bellum</t>
  </si>
  <si>
    <t>Taraxacum bessarabicum</t>
  </si>
  <si>
    <t>Taraxacum blomgrenii</t>
  </si>
  <si>
    <t>Taraxacum boekmanii</t>
  </si>
  <si>
    <t>Taraxacum bohemicum</t>
  </si>
  <si>
    <t>Taraxacum borgvallii</t>
  </si>
  <si>
    <t>Taraxacum bracteatum</t>
  </si>
  <si>
    <t>Taraxacum brandenburgicum</t>
  </si>
  <si>
    <t>Taraxacum chrysophaenum</t>
  </si>
  <si>
    <t>Taraxacum cognatum</t>
  </si>
  <si>
    <t>Taraxacum contractum</t>
  </si>
  <si>
    <t>Taraxacum copidophyllum</t>
  </si>
  <si>
    <t>Taraxacum cordatum</t>
  </si>
  <si>
    <t>Taraxacum corynodes</t>
  </si>
  <si>
    <t>Taraxacum crassum</t>
  </si>
  <si>
    <t>Taraxacum cristatum</t>
  </si>
  <si>
    <t>Armeria maritima</t>
  </si>
  <si>
    <t>Argemone mexicana</t>
  </si>
  <si>
    <t>Arctostaphylos uva-ursi</t>
  </si>
  <si>
    <t>Arctotheca calendula</t>
  </si>
  <si>
    <t>Atriplex patula</t>
  </si>
  <si>
    <t>Atriplex prostrata</t>
  </si>
  <si>
    <t>Atriplex prostrata subsp. latifolia</t>
  </si>
  <si>
    <t>Atriplex rosea</t>
  </si>
  <si>
    <t>Atriplex sagittata</t>
  </si>
  <si>
    <t>Atriplex semilunaris</t>
  </si>
  <si>
    <t>Atriplex tatarica</t>
  </si>
  <si>
    <t>Atropa bella-donna</t>
  </si>
  <si>
    <t>Aubrieta columnae</t>
  </si>
  <si>
    <t>Aubrieta deltoidea</t>
  </si>
  <si>
    <t>Aurinia saxatilis</t>
  </si>
  <si>
    <t>Avena fatua</t>
  </si>
  <si>
    <t>Avena sativa</t>
  </si>
  <si>
    <t>Avena sterilis</t>
  </si>
  <si>
    <t>Avena strigosa</t>
  </si>
  <si>
    <t>Avenella flexuosa</t>
  </si>
  <si>
    <t>Barbarea vulgaris subsp. arcuata</t>
  </si>
  <si>
    <t>Barbarea vulgaris subsp. vulgaris</t>
  </si>
  <si>
    <t>Bartsia alpina</t>
  </si>
  <si>
    <t>Batrachium aquatile</t>
  </si>
  <si>
    <t>Teesdalia nudicaulis</t>
  </si>
  <si>
    <t>61b</t>
  </si>
  <si>
    <t>Arabis nemorensis</t>
  </si>
  <si>
    <t>Pyrola minor</t>
  </si>
  <si>
    <t>Monotropa hypopitys</t>
  </si>
  <si>
    <t>13a</t>
  </si>
  <si>
    <t>Callitriche stagnalis</t>
  </si>
  <si>
    <t>14a</t>
  </si>
  <si>
    <t>Callitriche hamulata</t>
  </si>
  <si>
    <t>Cornus sanguinea</t>
  </si>
  <si>
    <t>Cornus sanguinea subsp. australis</t>
  </si>
  <si>
    <t>Cornus sanguinea subsp. hungarica</t>
  </si>
  <si>
    <t>Cornus sanguinea subsp. sanguinea</t>
  </si>
  <si>
    <t>Alchemilla fissa</t>
  </si>
  <si>
    <t>Alchemilla flabellata</t>
  </si>
  <si>
    <t>Orobanche lutea</t>
  </si>
  <si>
    <t>15c</t>
  </si>
  <si>
    <t>Orchis ustulata</t>
  </si>
  <si>
    <t>15b</t>
  </si>
  <si>
    <t>Polystichum lonchitis</t>
  </si>
  <si>
    <t>Polystichum aculeatum</t>
  </si>
  <si>
    <t>Hedysarum hedysaroides</t>
  </si>
  <si>
    <t>Helenium autumnale</t>
  </si>
  <si>
    <t>Helenium hybridum</t>
  </si>
  <si>
    <t>Helianthemum canum</t>
  </si>
  <si>
    <t>Helianthemum grandiflorum</t>
  </si>
  <si>
    <t>Helianthemum grandiflorum subsp. grandiflorum</t>
  </si>
  <si>
    <t>Helianthemum grandiflorum subsp. obscurum</t>
  </si>
  <si>
    <t>Helianthemum nummularium</t>
  </si>
  <si>
    <t>Helianthemum rupifragum</t>
  </si>
  <si>
    <t>Helianthus annuus</t>
  </si>
  <si>
    <t>Helianthus debilis</t>
  </si>
  <si>
    <t>Helianthus giganteus</t>
  </si>
  <si>
    <t>Helianthus petiolaris</t>
  </si>
  <si>
    <t>Helianthus salicifolius</t>
  </si>
  <si>
    <t>Helianthus tuberosus</t>
  </si>
  <si>
    <t>Helichrysum arenarium</t>
  </si>
  <si>
    <t>Helictotrichon desertorum</t>
  </si>
  <si>
    <t>Helictotrichon desertorum subsp. basalticum</t>
  </si>
  <si>
    <t>Heliopsis helianthoides</t>
  </si>
  <si>
    <t>Heliotropium europaeum</t>
  </si>
  <si>
    <t>Helleborus foetidus</t>
  </si>
  <si>
    <t>Helleborus niger</t>
  </si>
  <si>
    <t>Helleborus purpurascens</t>
  </si>
  <si>
    <t>Helleborus viridis</t>
  </si>
  <si>
    <t>Helminthotheca echioides</t>
  </si>
  <si>
    <t>Hemerocallis fulva</t>
  </si>
  <si>
    <t>Hemerocallis lilioasphodelus</t>
  </si>
  <si>
    <t>Hepatica nobilis</t>
  </si>
  <si>
    <t>Heracleum mantegazzianum</t>
  </si>
  <si>
    <t>Heracleum persicum</t>
  </si>
  <si>
    <t>Heracleum sphondylium</t>
  </si>
  <si>
    <t>Heracleum sphondylium subsp. chloranthum</t>
  </si>
  <si>
    <t>Salvia glutinosa</t>
  </si>
  <si>
    <t>Salvia nemorosa</t>
  </si>
  <si>
    <t>Satureja hortensis</t>
  </si>
  <si>
    <t>Satureja montana</t>
  </si>
  <si>
    <t>Hieracium alpinum</t>
  </si>
  <si>
    <t>Hieracium alpinum agg.</t>
  </si>
  <si>
    <t>Hieracium apiculatum</t>
  </si>
  <si>
    <t>Hieracium asperulum</t>
  </si>
  <si>
    <t>Saxifraga moschata subsp. basaltica</t>
  </si>
  <si>
    <t>Ranunculus arvensis</t>
  </si>
  <si>
    <t>Ranunculus auricomus agg.</t>
  </si>
  <si>
    <t>Ranunculus bulbosus</t>
  </si>
  <si>
    <t>Ranunculus fallax</t>
  </si>
  <si>
    <t>Ranunculus flammula</t>
  </si>
  <si>
    <t>Ranunculus illyricus</t>
  </si>
  <si>
    <t>Ranunculus lanuginosus</t>
  </si>
  <si>
    <t>Aconitum lycoctonum subsp. lycoctonum</t>
  </si>
  <si>
    <t>Aconitum lycoctonum subsp. vulparia</t>
  </si>
  <si>
    <t>Aconitum plicatum</t>
  </si>
  <si>
    <t>Aconitum variegatum</t>
  </si>
  <si>
    <t>Luzula sudetica</t>
  </si>
  <si>
    <t>Luzula sylvatica</t>
  </si>
  <si>
    <t>Medicago prostrata</t>
  </si>
  <si>
    <t>Medicago rigidula</t>
  </si>
  <si>
    <t>Medicago sativa</t>
  </si>
  <si>
    <t>Melampyrum arvense</t>
  </si>
  <si>
    <t>Melampyrum barbatum</t>
  </si>
  <si>
    <t>Melampyrum cristatum</t>
  </si>
  <si>
    <t>Melampyrum cristatum var. cristatum</t>
  </si>
  <si>
    <t>Melampyrum cristatum var. solstitiale</t>
  </si>
  <si>
    <t>Melilotus officinalis</t>
  </si>
  <si>
    <t>Melilotus sulcatus</t>
  </si>
  <si>
    <t>Melilotus wolgicus</t>
  </si>
  <si>
    <t>Melissa officinalis</t>
  </si>
  <si>
    <t>poznámka</t>
  </si>
  <si>
    <t>Asplenium ruta-muraria</t>
  </si>
  <si>
    <t>Carex ornithopoda</t>
  </si>
  <si>
    <t>Cymbalaria muralis</t>
  </si>
  <si>
    <t>Cymbalaria pallida</t>
  </si>
  <si>
    <t>Cynodon dactylon</t>
  </si>
  <si>
    <t>Cynoglossum montanum</t>
  </si>
  <si>
    <t>Cynoglossum officinale</t>
  </si>
  <si>
    <t>Cynosurus cristatus</t>
  </si>
  <si>
    <t>Cynosurus echinatus</t>
  </si>
  <si>
    <t>Cyperus eragrostis</t>
  </si>
  <si>
    <t>Cyperus esculentus</t>
  </si>
  <si>
    <t>Cyperus flavescens</t>
  </si>
  <si>
    <t>Cyperus fuscus</t>
  </si>
  <si>
    <t>Cyperus glomeratus</t>
  </si>
  <si>
    <t>Cyperus michelianus</t>
  </si>
  <si>
    <t>Cyperus rotundus</t>
  </si>
  <si>
    <t>Cypripedium calceolus</t>
  </si>
  <si>
    <t>Cystopteris bulbifera</t>
  </si>
  <si>
    <t>Cystopteris dickieana</t>
  </si>
  <si>
    <t>Cystopteris fragilis</t>
  </si>
  <si>
    <t>Cystopteris sudetica</t>
  </si>
  <si>
    <t>Cytisus nigricans</t>
  </si>
  <si>
    <t>Cytisus procumbens</t>
  </si>
  <si>
    <t>Cytisus scoparius</t>
  </si>
  <si>
    <t>Dactylis glomerata</t>
  </si>
  <si>
    <t>Dactylis glomerata subsp. glomerata</t>
  </si>
  <si>
    <t>Fumaria vaillantii subsp. vaillantii</t>
  </si>
  <si>
    <t>Gagea bohemica</t>
  </si>
  <si>
    <t>Gagea bohemica subsp. bohemica</t>
  </si>
  <si>
    <t>Gagea bohemica subsp. saxatilis</t>
  </si>
  <si>
    <t>Gagea lutea</t>
  </si>
  <si>
    <t>Gagea minima</t>
  </si>
  <si>
    <t>Gagea pratensis</t>
  </si>
  <si>
    <t>Rubus occidentalis</t>
  </si>
  <si>
    <t>Rubus odoratus</t>
  </si>
  <si>
    <t>Galinsoga parviflora</t>
  </si>
  <si>
    <t>Galinsoga quadriradiata</t>
  </si>
  <si>
    <t>Galium album</t>
  </si>
  <si>
    <t>Galium album subsp. album</t>
  </si>
  <si>
    <t>Galium album subsp. pycnotrichum</t>
  </si>
  <si>
    <t>Galium aparine</t>
  </si>
  <si>
    <t>Galium austriacum</t>
  </si>
  <si>
    <t>Galium boreale</t>
  </si>
  <si>
    <t>Galium boreale subsp. boreale</t>
  </si>
  <si>
    <t>Galium boreale subsp. exoletum</t>
  </si>
  <si>
    <t>Galium elongatum</t>
  </si>
  <si>
    <t>Galium glaucum</t>
  </si>
  <si>
    <t>Galium glaucum var. hirsutum</t>
  </si>
  <si>
    <t>Galium mollugo</t>
  </si>
  <si>
    <t>Rubus divaricatus</t>
  </si>
  <si>
    <t>Rubus dollnensis</t>
  </si>
  <si>
    <t>Rubus elatior</t>
  </si>
  <si>
    <t>Rubus epipsilos</t>
  </si>
  <si>
    <t>Rubus evestigatus</t>
  </si>
  <si>
    <t>Rubus fabrimontanus</t>
  </si>
  <si>
    <t>Rubus fasciculatus</t>
  </si>
  <si>
    <t>Rubus franconicus</t>
  </si>
  <si>
    <t>Cortusa matthioli subsp. moravica</t>
  </si>
  <si>
    <t>Corydalis cava</t>
  </si>
  <si>
    <t>Corydalis intermedia</t>
  </si>
  <si>
    <t>Corydalis pumila</t>
  </si>
  <si>
    <t>Corydalis solida</t>
  </si>
  <si>
    <t>Corylus avellana</t>
  </si>
  <si>
    <t>Corylus colurna</t>
  </si>
  <si>
    <t>Montia fontana</t>
  </si>
  <si>
    <t>Morus alba</t>
  </si>
  <si>
    <t>Petrorhagia prolifera</t>
  </si>
  <si>
    <t>Petrorhagia saxifraga</t>
  </si>
  <si>
    <t>Petroselinum crispum</t>
  </si>
  <si>
    <t>Persicaria lapathifolia subsp. brittingeri</t>
  </si>
  <si>
    <t>Persicaria lapathifolia subsp. lapathifolia</t>
  </si>
  <si>
    <t>Persicaria lapathifolia subsp. pallida</t>
  </si>
  <si>
    <t>Persicaria maculosa</t>
  </si>
  <si>
    <t>Persicaria minor</t>
  </si>
  <si>
    <t>Persicaria mitis</t>
  </si>
  <si>
    <t>Persicaria orientalis</t>
  </si>
  <si>
    <t>Persicaria pensylvanica</t>
  </si>
  <si>
    <t>Petasites albus</t>
  </si>
  <si>
    <t>Petasites hybridus</t>
  </si>
  <si>
    <t>Petasites japonicus</t>
  </si>
  <si>
    <t>Petasites kablikianus</t>
  </si>
  <si>
    <t>Poa alpina</t>
  </si>
  <si>
    <t>Poa angustifolia</t>
  </si>
  <si>
    <t>Poa annua</t>
  </si>
  <si>
    <t>Papaver croceum</t>
  </si>
  <si>
    <t>Papaver dubium</t>
  </si>
  <si>
    <t>Papaver dubium agg.</t>
  </si>
  <si>
    <t>Papaver hybridum</t>
  </si>
  <si>
    <t>Papaver lecoqii</t>
  </si>
  <si>
    <t>Papaver maculosum</t>
  </si>
  <si>
    <t>Papaver maculosum subsp. austromoravicum</t>
  </si>
  <si>
    <t>Papaver maculosum subsp. maculosum</t>
  </si>
  <si>
    <t>Papaver orientale</t>
  </si>
  <si>
    <t>Papaver pseudo-orientale</t>
  </si>
  <si>
    <t>Papaver rhoeas</t>
  </si>
  <si>
    <t>Papaver rhoeas var. rhoeas</t>
  </si>
  <si>
    <t>Papaver rhoeas var. strigosum</t>
  </si>
  <si>
    <t>Papaver somniferum</t>
  </si>
  <si>
    <t>Parentucellia viscosa</t>
  </si>
  <si>
    <t>Parietaria judaica</t>
  </si>
  <si>
    <t>Parietaria officinalis</t>
  </si>
  <si>
    <t>Parietaria pensylvanica</t>
  </si>
  <si>
    <t>Paris quadrifolia</t>
  </si>
  <si>
    <t>Parnassia palustris</t>
  </si>
  <si>
    <t>Parthenocissus inserta</t>
  </si>
  <si>
    <t>Parthenocissus quinquefolia</t>
  </si>
  <si>
    <t>Parthenocissus tricuspidata</t>
  </si>
  <si>
    <t>Pastinaca sativa</t>
  </si>
  <si>
    <t>Pastinaca sativa subsp. sativa</t>
  </si>
  <si>
    <t>Pastinaca sativa subsp. urens</t>
  </si>
  <si>
    <t>Paulownia tomentosa</t>
  </si>
  <si>
    <t>Pedicularis exaltata</t>
  </si>
  <si>
    <t>Pedicularis palustris</t>
  </si>
  <si>
    <t>Pedicularis sceptrum-carolinum</t>
  </si>
  <si>
    <t>Pedicularis sudetica</t>
  </si>
  <si>
    <t>Pedicularis sylvatica</t>
  </si>
  <si>
    <t>Peltaria alliacea</t>
  </si>
  <si>
    <t>Pentaglottis sempervirens</t>
  </si>
  <si>
    <t>Peplis portula</t>
  </si>
  <si>
    <t>Persicaria amphibia</t>
  </si>
  <si>
    <t>Persicaria hydropiper</t>
  </si>
  <si>
    <t>Persicaria lapathifolia</t>
  </si>
  <si>
    <t>Plantago major</t>
  </si>
  <si>
    <t>Plantago major agg.</t>
  </si>
  <si>
    <t>Plantago major subsp. major</t>
  </si>
  <si>
    <t>Plantago major subsp. winteri</t>
  </si>
  <si>
    <t>Plantago maritima</t>
  </si>
  <si>
    <t>Plantago maritima subsp. ciliata</t>
  </si>
  <si>
    <t>Plantago media</t>
  </si>
  <si>
    <t>Plantago media subsp. longifolia</t>
  </si>
  <si>
    <t>Plantago media subsp. media</t>
  </si>
  <si>
    <t>Plantago uliginosa</t>
  </si>
  <si>
    <t>Pistia stratiotes</t>
  </si>
  <si>
    <t>Pisum sativum</t>
  </si>
  <si>
    <t>Plantago afra</t>
  </si>
  <si>
    <t>Plantago alpina</t>
  </si>
  <si>
    <t>Plantago altissima</t>
  </si>
  <si>
    <t>Plantago arenaria</t>
  </si>
  <si>
    <t>Plantago atrata</t>
  </si>
  <si>
    <t>Plantago atrata subsp. sudetica</t>
  </si>
  <si>
    <t>Plantago coronopus</t>
  </si>
  <si>
    <t>Plantago lanceolata</t>
  </si>
  <si>
    <t>Peucedanum alsaticum</t>
  </si>
  <si>
    <t>Peucedanum arenarium</t>
  </si>
  <si>
    <t>Peucedanum austriacum</t>
  </si>
  <si>
    <t>Peucedanum carvifolia</t>
  </si>
  <si>
    <t>Peucedanum cervaria</t>
  </si>
  <si>
    <t>Peucedanum oreoselinum</t>
  </si>
  <si>
    <t>Peucedanum palustre</t>
  </si>
  <si>
    <t>Phacelia tanacetifolia</t>
  </si>
  <si>
    <t>Phalaris arundinacea</t>
  </si>
  <si>
    <t>Phalaris brachystachys</t>
  </si>
  <si>
    <t>Phalaris canariensis</t>
  </si>
  <si>
    <t>Phalaris coerulescens</t>
  </si>
  <si>
    <t>Phalaris minor</t>
  </si>
  <si>
    <t>Phalaris paradoxa</t>
  </si>
  <si>
    <t>Phaseolus coccineus</t>
  </si>
  <si>
    <t>Phaseolus vulgaris</t>
  </si>
  <si>
    <t>Paeonia officinalis</t>
  </si>
  <si>
    <t>Paeonia suffruticosa</t>
  </si>
  <si>
    <t>Panicum capillare</t>
  </si>
  <si>
    <t>Panicum capillare subsp. barbipulvinatum</t>
  </si>
  <si>
    <t>Panicum capillare subsp. capillare</t>
  </si>
  <si>
    <t>Panicum dichotomiflorum</t>
  </si>
  <si>
    <t>Panicum miliaceum</t>
  </si>
  <si>
    <t>Panicum miliaceum subsp. agricola</t>
  </si>
  <si>
    <t>Panicum miliaceum subsp. miliaceum</t>
  </si>
  <si>
    <t>Panicum miliaceum subsp. ruderale</t>
  </si>
  <si>
    <t>Papaver argemone</t>
  </si>
  <si>
    <t>Papaver bracteatum</t>
  </si>
  <si>
    <t>Papaver confine</t>
  </si>
  <si>
    <t>Diphasiastrum tristachyum</t>
  </si>
  <si>
    <t>Diplotaxis muralis</t>
  </si>
  <si>
    <t>Diplotaxis tenuifolia</t>
  </si>
  <si>
    <t>Dipsacus fullonum</t>
  </si>
  <si>
    <t>Dipsacus laciniatus</t>
  </si>
  <si>
    <t>Pinguicula vulgaris subsp. bohemica</t>
  </si>
  <si>
    <t>Pinguicula vulgaris subsp. vulgaris</t>
  </si>
  <si>
    <t>Pinus banksiana</t>
  </si>
  <si>
    <t>Pinus cembra</t>
  </si>
  <si>
    <t>Pinus contorta</t>
  </si>
  <si>
    <t>Pinus mugo</t>
  </si>
  <si>
    <t>Pinus nigra</t>
  </si>
  <si>
    <t>Pinus ponderosa</t>
  </si>
  <si>
    <t>Pinus rigida</t>
  </si>
  <si>
    <t>Pinus scopulorum</t>
  </si>
  <si>
    <t>Pinus strobus</t>
  </si>
  <si>
    <t>Pinus sylvestris</t>
  </si>
  <si>
    <t>Carex melanostachya</t>
  </si>
  <si>
    <t>Carex michelii</t>
  </si>
  <si>
    <t>Carex montana</t>
  </si>
  <si>
    <t>Carex muricata</t>
  </si>
  <si>
    <t>Carex muricata agg.</t>
  </si>
  <si>
    <t>Carex nigra</t>
  </si>
  <si>
    <t>Carex obtusata</t>
  </si>
  <si>
    <t>Carex hordeistichos</t>
  </si>
  <si>
    <t>Carex hostiana</t>
  </si>
  <si>
    <t>Carex humilis</t>
  </si>
  <si>
    <t>Carex lasiocarpa</t>
  </si>
  <si>
    <t>Carex lepidocarpa</t>
  </si>
  <si>
    <t>Carex limosa</t>
  </si>
  <si>
    <t>Botrychium multifidum</t>
  </si>
  <si>
    <t>Botrychium simplex</t>
  </si>
  <si>
    <t>Brachypodium pinnatum</t>
  </si>
  <si>
    <t>Brachypodium rupestre</t>
  </si>
  <si>
    <t>Brachypodium sylvaticum</t>
  </si>
  <si>
    <t>Brachyscome iberidifolia</t>
  </si>
  <si>
    <t>Brassica elongata</t>
  </si>
  <si>
    <t>Brassica elongata subsp. elongata</t>
  </si>
  <si>
    <t>Brassica elongata subsp. integrifolia</t>
  </si>
  <si>
    <t>Brassica juncea</t>
  </si>
  <si>
    <t>Polemonium caeruleum</t>
  </si>
  <si>
    <t>Galeopsis tetrahit agg.</t>
  </si>
  <si>
    <t>Gentiana pannonica</t>
  </si>
  <si>
    <t>Gentiana pneumonanthe</t>
  </si>
  <si>
    <t>Gentiana punctata</t>
  </si>
  <si>
    <t>Gentiana verna</t>
  </si>
  <si>
    <t>Gentianella amarella</t>
  </si>
  <si>
    <t>Gentianella amarella subsp. amarella</t>
  </si>
  <si>
    <t>Gentianella amarella subsp. lingulata</t>
  </si>
  <si>
    <t>Gentianella campestris</t>
  </si>
  <si>
    <t>Gentianella campestris subsp. baltica</t>
  </si>
  <si>
    <t>Lathyrus pannonicus subsp. collinus</t>
  </si>
  <si>
    <t>Lathyrus pannonicus subsp. pannonicus</t>
  </si>
  <si>
    <t>Lathyrus pisiformis</t>
  </si>
  <si>
    <t>Lathyrus pratensis</t>
  </si>
  <si>
    <t>Lathyrus sativus</t>
  </si>
  <si>
    <t>Lathyrus sylvestris</t>
  </si>
  <si>
    <t>Lathyrus sylvestris agg.</t>
  </si>
  <si>
    <t>Lathyrus tingitanus</t>
  </si>
  <si>
    <t>Lathyrus tuberosus</t>
  </si>
  <si>
    <t>Lavandula angustifolia</t>
  </si>
  <si>
    <t>Lavatera thuringiaca</t>
  </si>
  <si>
    <t>Lavatera trimestris</t>
  </si>
  <si>
    <t>Leersia oryzoides</t>
  </si>
  <si>
    <t>Legousia hybrida</t>
  </si>
  <si>
    <t>Legousia speculum-veneris</t>
  </si>
  <si>
    <t>Lemna gibba</t>
  </si>
  <si>
    <t>Lemna minor</t>
  </si>
  <si>
    <t>Mentha spicata subsp. condensata</t>
  </si>
  <si>
    <t>Mentha spicata subsp. spicata</t>
  </si>
  <si>
    <t>Mentha suaveolens</t>
  </si>
  <si>
    <t>Menyanthes trifoliata</t>
  </si>
  <si>
    <t>Mercurialis annua</t>
  </si>
  <si>
    <t>Mercurialis ovata</t>
  </si>
  <si>
    <t>Mercurialis perennis</t>
  </si>
  <si>
    <t>Mentha aquatica</t>
  </si>
  <si>
    <t>Mentha arvensis</t>
  </si>
  <si>
    <t>Mentha longifolia</t>
  </si>
  <si>
    <t>Mentha spicata</t>
  </si>
  <si>
    <t>Alcea biennis</t>
  </si>
  <si>
    <t>Alcea rosea</t>
  </si>
  <si>
    <t>Alcea rugosa</t>
  </si>
  <si>
    <t>Alchemilla alpina</t>
  </si>
  <si>
    <t>Alchemilla baltica</t>
  </si>
  <si>
    <t>Alchemilla conjuncta</t>
  </si>
  <si>
    <t>Alchemilla crinita</t>
  </si>
  <si>
    <t>Alchemilla cymatophylla</t>
  </si>
  <si>
    <t>Alchemilla filicaulis</t>
  </si>
  <si>
    <t>Dactylis glomerata subsp. slovenica</t>
  </si>
  <si>
    <t>Lemna minuta</t>
  </si>
  <si>
    <t>Lemna trisulca</t>
  </si>
  <si>
    <t>Lemna turionifera</t>
  </si>
  <si>
    <t>Lens culinaris</t>
  </si>
  <si>
    <t>Leontodon hispidus</t>
  </si>
  <si>
    <t>Leontodon saxatilis</t>
  </si>
  <si>
    <t>Leptochloa chinensis</t>
  </si>
  <si>
    <t>Lepyrodiclis holosteoides</t>
  </si>
  <si>
    <t>Saxifraga bulbifera</t>
  </si>
  <si>
    <t>Saxifraga cymbalaria</t>
  </si>
  <si>
    <t>Saxifraga granulata</t>
  </si>
  <si>
    <t>Saxifraga hostii</t>
  </si>
  <si>
    <t>Saxifraga moschata</t>
  </si>
  <si>
    <t>Orobanche alba</t>
  </si>
  <si>
    <t>Orobanche alba subsp. alba</t>
  </si>
  <si>
    <t>Orobanche alba subsp. major</t>
  </si>
  <si>
    <t>Orobanche alsatica</t>
  </si>
  <si>
    <t>Orobanche artemisiae-campestris</t>
  </si>
  <si>
    <t>Orobanche caryophyllacea</t>
  </si>
  <si>
    <t>Orobanche coerulescens</t>
  </si>
  <si>
    <t>Orobanche elatior</t>
  </si>
  <si>
    <t>Scorpiurus muricatus</t>
  </si>
  <si>
    <t>Scorzonera austriaca</t>
  </si>
  <si>
    <t>Scorzonera cana</t>
  </si>
  <si>
    <t>Scorzonera hispanica</t>
  </si>
  <si>
    <t>Lycopodiella inundata</t>
  </si>
  <si>
    <t>Lycopodium annotinum</t>
  </si>
  <si>
    <t>Lycopodium clavatum</t>
  </si>
  <si>
    <t>Lycopsis arvensis</t>
  </si>
  <si>
    <t>Lycopus europaeus</t>
  </si>
  <si>
    <t>Lycopus europaeus subsp. europaeus</t>
  </si>
  <si>
    <t>Lycopus europaeus subsp. menthifolius</t>
  </si>
  <si>
    <t>Lycopus exaltatus</t>
  </si>
  <si>
    <t>Lysimachia nemorum</t>
  </si>
  <si>
    <t>Lysimachia nummularia</t>
  </si>
  <si>
    <t>Lysimachia punctata</t>
  </si>
  <si>
    <t>Lysimachia thyrsiflora</t>
  </si>
  <si>
    <t>Lychnis chalcedonica</t>
  </si>
  <si>
    <t>Lysimachia vulgaris</t>
  </si>
  <si>
    <t>Lythrum hyssopifolia</t>
  </si>
  <si>
    <t>Lythrum junceum</t>
  </si>
  <si>
    <t>Malva alcea</t>
  </si>
  <si>
    <t>Malva moschata</t>
  </si>
  <si>
    <t>Malva neglecta</t>
  </si>
  <si>
    <t>Malva parviflora</t>
  </si>
  <si>
    <t>Malva pusilla</t>
  </si>
  <si>
    <t>Malva sylvestris</t>
  </si>
  <si>
    <t>Malva verticillata</t>
  </si>
  <si>
    <t>Medicago arabica</t>
  </si>
  <si>
    <t>Medicago disciformis</t>
  </si>
  <si>
    <t>Medicago falcata</t>
  </si>
  <si>
    <t>Medicago lupulina</t>
  </si>
  <si>
    <t>Medicago minima</t>
  </si>
  <si>
    <t>Medicago orbicularis</t>
  </si>
  <si>
    <t>Medicago polymorpha</t>
  </si>
  <si>
    <t>Agrostis gigantea</t>
  </si>
  <si>
    <t>Agrostis rupestris</t>
  </si>
  <si>
    <t>Melampyrum nemorosum</t>
  </si>
  <si>
    <t>Melampyrum nemorosum var. nemorosum</t>
  </si>
  <si>
    <t>Melampyrum nemorosum var. praecox</t>
  </si>
  <si>
    <t>Melampyrum pratense</t>
  </si>
  <si>
    <t>Melampyrum sylvaticum</t>
  </si>
  <si>
    <t>Melica altissima</t>
  </si>
  <si>
    <t>Melica ciliata</t>
  </si>
  <si>
    <t>Melica nutans</t>
  </si>
  <si>
    <t>Melica nutans agg.</t>
  </si>
  <si>
    <t>Melica picta</t>
  </si>
  <si>
    <t>Melica transsilvanica</t>
  </si>
  <si>
    <t>Melica uniflora</t>
  </si>
  <si>
    <t>Melilotus albus</t>
  </si>
  <si>
    <t>Melilotus altissimus</t>
  </si>
  <si>
    <t>Melilotus dentatus</t>
  </si>
  <si>
    <t>Melilotus indicus</t>
  </si>
  <si>
    <t>Crepis mollis subsp. mollis</t>
  </si>
  <si>
    <t>Crepis nicaeensis</t>
  </si>
  <si>
    <t>Crepis paludosa</t>
  </si>
  <si>
    <t>Crepis pannonica</t>
  </si>
  <si>
    <t>Crepis praemorsa</t>
  </si>
  <si>
    <t>Crepis setosa</t>
  </si>
  <si>
    <t>Crepis sibirica</t>
  </si>
  <si>
    <t>Crepis tectorum</t>
  </si>
  <si>
    <t>Crepis vesicaria</t>
  </si>
  <si>
    <t>Crepis vesicaria subsp. taraxacifolia</t>
  </si>
  <si>
    <t>Crocus chrysanthus</t>
  </si>
  <si>
    <t>Crocus flavus</t>
  </si>
  <si>
    <t>Crocus heuffelianus</t>
  </si>
  <si>
    <t>Crocus sativus</t>
  </si>
  <si>
    <t>Cruciata laevipes</t>
  </si>
  <si>
    <t>Cruciata pedemontana</t>
  </si>
  <si>
    <t>Crypsis aculeata</t>
  </si>
  <si>
    <t>Cryptogramma crispa</t>
  </si>
  <si>
    <t>Cryptomeria japonica</t>
  </si>
  <si>
    <t>Cucumis melo</t>
  </si>
  <si>
    <t>Cucumis sativus</t>
  </si>
  <si>
    <t>Cucurbita ficifolia</t>
  </si>
  <si>
    <t>Cucurbita maxima</t>
  </si>
  <si>
    <t>Cucurbita moschata</t>
  </si>
  <si>
    <t>Cucurbita pepo</t>
  </si>
  <si>
    <t>63a</t>
  </si>
  <si>
    <t>Asplenium trichomanes</t>
  </si>
  <si>
    <t>Caucalis platycarpos subsp. muricata</t>
  </si>
  <si>
    <t>Caucalis platycarpos subsp. platycarpos</t>
  </si>
  <si>
    <t>Celastrus orbiculatus</t>
  </si>
  <si>
    <t>Celastrus scandens</t>
  </si>
  <si>
    <t>Celosia argentea</t>
  </si>
  <si>
    <t>Celtis occidentalis</t>
  </si>
  <si>
    <t>Cenchrus echinatus</t>
  </si>
  <si>
    <t>Centaurea calcitrapa</t>
  </si>
  <si>
    <t>Centaurea cyanus</t>
  </si>
  <si>
    <t>Centaurea diffusa</t>
  </si>
  <si>
    <t>Centaurea jacea</t>
  </si>
  <si>
    <t>Rubus austroslovacus</t>
  </si>
  <si>
    <t>Rubus barberi</t>
  </si>
  <si>
    <t>Rubus barrandienicus</t>
  </si>
  <si>
    <t>Rubus bavaricus</t>
  </si>
  <si>
    <t>Rubus bifrons</t>
  </si>
  <si>
    <t>Rubus bohemiicola</t>
  </si>
  <si>
    <t>Rubus brdensis</t>
  </si>
  <si>
    <t>Rubus caesius</t>
  </si>
  <si>
    <t>Rubus caflischii</t>
  </si>
  <si>
    <t>Rubus camptostachys</t>
  </si>
  <si>
    <t>Rubus canadensis</t>
  </si>
  <si>
    <t>Rubus crispomarginatus</t>
  </si>
  <si>
    <t>Rubus curvaciculatus</t>
  </si>
  <si>
    <t>Rosa glauca</t>
  </si>
  <si>
    <t>Rosa hugonis</t>
  </si>
  <si>
    <t>Tephroseris crispa</t>
  </si>
  <si>
    <t>Taraxacum pallescens</t>
  </si>
  <si>
    <t>Taraxacum pallidipes</t>
  </si>
  <si>
    <t>Taraxacum paludem-ornans</t>
  </si>
  <si>
    <t>Taraxacum pannucium</t>
  </si>
  <si>
    <t>Taraxacum parnassicum</t>
  </si>
  <si>
    <t>Taraxacum paucilobum</t>
  </si>
  <si>
    <t>Taraxacum pauckertianum</t>
  </si>
  <si>
    <t>Taraxacum pectinatiforme</t>
  </si>
  <si>
    <t>Taraxacum piceatum</t>
  </si>
  <si>
    <t>Taraxacum plumbeum</t>
  </si>
  <si>
    <t>Prenanthes purpurea</t>
  </si>
  <si>
    <t>Primula auricula</t>
  </si>
  <si>
    <t>Primula elatior</t>
  </si>
  <si>
    <t>Primula elatior subsp. corcontica</t>
  </si>
  <si>
    <t>Primula elatior subsp. elatior</t>
  </si>
  <si>
    <t>Primula elatior subsp. tatrensis</t>
  </si>
  <si>
    <t>Primula farinosa</t>
  </si>
  <si>
    <t>Primula minima</t>
  </si>
  <si>
    <t>Primula veris</t>
  </si>
  <si>
    <t>Primula veris subsp. canescens</t>
  </si>
  <si>
    <t>Primula veris subsp. veris</t>
  </si>
  <si>
    <t>Primula vulgaris</t>
  </si>
  <si>
    <t>Prunella grandiflora</t>
  </si>
  <si>
    <t>Prunella laciniata</t>
  </si>
  <si>
    <t>Prunella vulgaris</t>
  </si>
  <si>
    <t>Pulmonaria officinalis agg.</t>
  </si>
  <si>
    <t>Pulmonaria rubra</t>
  </si>
  <si>
    <t>Alchemilla vulgaris</t>
  </si>
  <si>
    <t>Alchemilla walasii</t>
  </si>
  <si>
    <t>Alchemilla xanthochlora</t>
  </si>
  <si>
    <t>Aldrovanda vesiculosa</t>
  </si>
  <si>
    <t>Alisma gramineum</t>
  </si>
  <si>
    <t>Alisma lanceolatum</t>
  </si>
  <si>
    <t>Alisma plantago-aquatica</t>
  </si>
  <si>
    <t>Alliaria petiolata</t>
  </si>
  <si>
    <t>Allium angulosum</t>
  </si>
  <si>
    <t>Allium carinatum</t>
  </si>
  <si>
    <t>Allium cepa</t>
  </si>
  <si>
    <t>Poa badensis</t>
  </si>
  <si>
    <t>Poa bulbosa</t>
  </si>
  <si>
    <t>Platanthera bifolia</t>
  </si>
  <si>
    <t>Platanthera chlorantha</t>
  </si>
  <si>
    <t>Berula erecta</t>
  </si>
  <si>
    <t>Beta trigyna</t>
  </si>
  <si>
    <t>Beta vulgaris</t>
  </si>
  <si>
    <t>Viburnum carlesii</t>
  </si>
  <si>
    <t>Viburnum farreri</t>
  </si>
  <si>
    <t>Viburnum lantana</t>
  </si>
  <si>
    <t>Viburnum opulus</t>
  </si>
  <si>
    <t>Viburnum rhytidophyllum</t>
  </si>
  <si>
    <t>Vicia angustifolia</t>
  </si>
  <si>
    <t>Vicia angustifolia var. angustifolia</t>
  </si>
  <si>
    <t>Arctium minus</t>
  </si>
  <si>
    <t>Arctium nemorosum</t>
  </si>
  <si>
    <t>Arctium tomentosum</t>
  </si>
  <si>
    <t>Tephroseris integrifolia</t>
  </si>
  <si>
    <t>Tephroseris longifolia</t>
  </si>
  <si>
    <t>Tephroseris longifolia subsp. moravica</t>
  </si>
  <si>
    <t>Tephroseris palustris</t>
  </si>
  <si>
    <t>Tetragonia tetragonoides</t>
  </si>
  <si>
    <t>Teucrium botrys</t>
  </si>
  <si>
    <t>Teucrium chamaedrys</t>
  </si>
  <si>
    <t>Teucrium marum</t>
  </si>
  <si>
    <t>Rubus fruticosus agg.</t>
  </si>
  <si>
    <t>Rubus geminatus</t>
  </si>
  <si>
    <t>Rubus gliviciensis</t>
  </si>
  <si>
    <t>Rubus gothicus</t>
  </si>
  <si>
    <t>Rubus grabowskii</t>
  </si>
  <si>
    <t>Rubus gracilis</t>
  </si>
  <si>
    <t>Rubus graecensis</t>
  </si>
  <si>
    <t>Rubus graminicolor</t>
  </si>
  <si>
    <t>Rubus grossus</t>
  </si>
  <si>
    <t>Rubus guentheri</t>
  </si>
  <si>
    <t>Rubus guttiferus</t>
  </si>
  <si>
    <t>Rubus hadracanthos</t>
  </si>
  <si>
    <t>Rubus henrici-egonis</t>
  </si>
  <si>
    <t>Rubus hercynicus</t>
  </si>
  <si>
    <t>Rubus hypomalacus</t>
  </si>
  <si>
    <t>Rubus idaeus</t>
  </si>
  <si>
    <t>Rubus illecebrosus</t>
  </si>
  <si>
    <t>Rubus indusiatus</t>
  </si>
  <si>
    <t>Rubus josefianus</t>
  </si>
  <si>
    <t>Molinia arundinacea</t>
  </si>
  <si>
    <t>Molinia caerulea</t>
  </si>
  <si>
    <t>Molinia caerulea agg.</t>
  </si>
  <si>
    <t>Moneses uniflora</t>
  </si>
  <si>
    <t>Monolepis nuttalliana</t>
  </si>
  <si>
    <t>Monotropa hypophegea</t>
  </si>
  <si>
    <t>Montia arvensis</t>
  </si>
  <si>
    <t>Taraxacum pseudoretroflexum</t>
  </si>
  <si>
    <t>Taraxacum pulchrifolium</t>
  </si>
  <si>
    <t>Taraxacum quadrangulum</t>
  </si>
  <si>
    <t>Taraxacum quadrans</t>
  </si>
  <si>
    <t>Senecio aquaticus</t>
  </si>
  <si>
    <t>Senecio doria</t>
  </si>
  <si>
    <t>Senecio erraticus</t>
  </si>
  <si>
    <t>Senecio erucifolius</t>
  </si>
  <si>
    <t>Senecio germanicus</t>
  </si>
  <si>
    <t>Senecio hercynicus</t>
  </si>
  <si>
    <t>Senecio inaequidens</t>
  </si>
  <si>
    <t>Senecio jacobaea</t>
  </si>
  <si>
    <t>Senecio ovatus</t>
  </si>
  <si>
    <t>Senecio paludosus</t>
  </si>
  <si>
    <t>Ononis spinosa</t>
  </si>
  <si>
    <t>Onopordum acanthium</t>
  </si>
  <si>
    <t>Onosma arenaria</t>
  </si>
  <si>
    <t>Ophioglossum vulgatum</t>
  </si>
  <si>
    <t>Ophrys apifera</t>
  </si>
  <si>
    <t>Ophrys insectifera</t>
  </si>
  <si>
    <t>Opuntia phaeacantha</t>
  </si>
  <si>
    <t>Orchis coriophora</t>
  </si>
  <si>
    <t>Orchis mascula</t>
  </si>
  <si>
    <t>Orchis mascula subsp. mascula</t>
  </si>
  <si>
    <t>Orchis militaris</t>
  </si>
  <si>
    <t>Orchis morio</t>
  </si>
  <si>
    <t>Orchis pallens</t>
  </si>
  <si>
    <t>Orchis palustris</t>
  </si>
  <si>
    <t>Orchis purpurea</t>
  </si>
  <si>
    <t>Orchis tridentata</t>
  </si>
  <si>
    <t>Origanum vulgare</t>
  </si>
  <si>
    <t>Dahlia pinnata</t>
  </si>
  <si>
    <t>Danthonia alpina</t>
  </si>
  <si>
    <t>Danthonia decumbens</t>
  </si>
  <si>
    <t>Daphne cneorum</t>
  </si>
  <si>
    <t>Dasypyrum villosum</t>
  </si>
  <si>
    <t>Datura ferox</t>
  </si>
  <si>
    <t>Origanum vulgare subsp. vulgare</t>
  </si>
  <si>
    <t>Orlaya grandiflora</t>
  </si>
  <si>
    <t>Ornithogalum boucheanum</t>
  </si>
  <si>
    <t>Ornithogalum brevistylum</t>
  </si>
  <si>
    <t>Ornithogalum kochii</t>
  </si>
  <si>
    <t>Ornithogalum nutans</t>
  </si>
  <si>
    <t>Ornithogalum pyrenaicum</t>
  </si>
  <si>
    <t>Dactylorhiza incarnata</t>
  </si>
  <si>
    <t>Dactylorhiza maculata</t>
  </si>
  <si>
    <t>Phleum pratense agg.</t>
  </si>
  <si>
    <t>Phleum subulatum</t>
  </si>
  <si>
    <t>Phlomis tuberosa</t>
  </si>
  <si>
    <t>Phlox drummondii</t>
  </si>
  <si>
    <t>Phlox paniculata</t>
  </si>
  <si>
    <t>Phlox subulata</t>
  </si>
  <si>
    <t>Phragmites australis</t>
  </si>
  <si>
    <t>Physalis alkekengi</t>
  </si>
  <si>
    <t>Physalis angulata</t>
  </si>
  <si>
    <t>Dianthus carthusianorum subsp. capillifrons</t>
  </si>
  <si>
    <t>Dianthus carthusianorum subsp. carthusianorum</t>
  </si>
  <si>
    <t>Dianthus carthusianorum subsp. latifolius</t>
  </si>
  <si>
    <t>Dianthus carthusianorum subsp. sudeticus</t>
  </si>
  <si>
    <t>Dianthus caryophyllus</t>
  </si>
  <si>
    <t>Dianthus chinensis</t>
  </si>
  <si>
    <t>Dianthus deltoides</t>
  </si>
  <si>
    <t>Dianthus gratianopolitanus</t>
  </si>
  <si>
    <t>Dianthus lumnitzeri</t>
  </si>
  <si>
    <t>Dianthus moravicus</t>
  </si>
  <si>
    <t>Dianthus pontederae</t>
  </si>
  <si>
    <t>Dianthus superbus</t>
  </si>
  <si>
    <t>Phyteuma spicatum</t>
  </si>
  <si>
    <t>Phytolacca americana</t>
  </si>
  <si>
    <t>Phytolacca esculenta</t>
  </si>
  <si>
    <t>Picea abies</t>
  </si>
  <si>
    <t>Picea engelmannii</t>
  </si>
  <si>
    <t>Picea glauca</t>
  </si>
  <si>
    <t>Picea mariana</t>
  </si>
  <si>
    <t>Picea omorika</t>
  </si>
  <si>
    <t>Picea orientalis</t>
  </si>
  <si>
    <t>Picea pungens</t>
  </si>
  <si>
    <t>Picris hieracioides</t>
  </si>
  <si>
    <t>Chamaecyparis pisifera</t>
  </si>
  <si>
    <t>Chamaecytisus albus</t>
  </si>
  <si>
    <t>Chamaecytisus austriacus</t>
  </si>
  <si>
    <t>Chamaecytisus ratisbonensis</t>
  </si>
  <si>
    <t>Chamaecytisus supinus</t>
  </si>
  <si>
    <t>Chamaecytisus virescens</t>
  </si>
  <si>
    <t>Chelidonium majus</t>
  </si>
  <si>
    <t>Chenopodium acuminatum</t>
  </si>
  <si>
    <t>Chenopodium album</t>
  </si>
  <si>
    <t>Chenopodium album agg.</t>
  </si>
  <si>
    <t>Chenopodium berlandieri</t>
  </si>
  <si>
    <t>Chenopodium berlandieri subsp. zschackei</t>
  </si>
  <si>
    <t>Chenopodium bonus-henricus</t>
  </si>
  <si>
    <t>Chenopodium capitatum</t>
  </si>
  <si>
    <t>Chenopodium chenopodioides</t>
  </si>
  <si>
    <t>Chenopodium ficifolium</t>
  </si>
  <si>
    <t>Chenopodium foliosum</t>
  </si>
  <si>
    <t>Chenopodium glaucum</t>
  </si>
  <si>
    <t>Chenopodium hircinum</t>
  </si>
  <si>
    <t>Chenopodium hybridum</t>
  </si>
  <si>
    <t>Ribes uva-crispa</t>
  </si>
  <si>
    <t>Ribes uva-crispa subsp. grossularia</t>
  </si>
  <si>
    <t>Ribes uva-crispa subsp. uva-crispa</t>
  </si>
  <si>
    <t>Ricinus communis</t>
  </si>
  <si>
    <t>Robinia viscosa</t>
  </si>
  <si>
    <t>Trollius altissimus</t>
  </si>
  <si>
    <t>Tropaeolum majus</t>
  </si>
  <si>
    <t>Tsuga canadensis</t>
  </si>
  <si>
    <t>Tulipa sylvestris</t>
  </si>
  <si>
    <t>Turgenia latifolia</t>
  </si>
  <si>
    <t>Tussilago farfara</t>
  </si>
  <si>
    <t>Typha angustifolia</t>
  </si>
  <si>
    <t>Typha latifolia</t>
  </si>
  <si>
    <t>Typha laxmannii</t>
  </si>
  <si>
    <t>Artemisia pontica</t>
  </si>
  <si>
    <t>Artemisia repens</t>
  </si>
  <si>
    <t>Artemisia scoparia</t>
  </si>
  <si>
    <t>Artemisia tournefortiana</t>
  </si>
  <si>
    <t>Euphorbia esula</t>
  </si>
  <si>
    <t>Euphorbia esula subsp. esula</t>
  </si>
  <si>
    <t>Euphorbia esula subsp. riparia</t>
  </si>
  <si>
    <t>Euphorbia exigua</t>
  </si>
  <si>
    <t>Euphorbia falcata</t>
  </si>
  <si>
    <t>Euphorbia helioscopia</t>
  </si>
  <si>
    <t>Euphorbia humifusa</t>
  </si>
  <si>
    <t>Euphorbia lathyris</t>
  </si>
  <si>
    <t>Euphorbia lucida</t>
  </si>
  <si>
    <t>Euphorbia maculata</t>
  </si>
  <si>
    <t>Euphorbia marginata</t>
  </si>
  <si>
    <t>Euphorbia myrsinites</t>
  </si>
  <si>
    <t>Euphorbia palustris</t>
  </si>
  <si>
    <t>Euphorbia peplus</t>
  </si>
  <si>
    <t>Euphorbia platyphyllos</t>
  </si>
  <si>
    <t>Euphorbia platyphyllos subsp. literata</t>
  </si>
  <si>
    <t>Euphorbia platyphyllos subsp. platyphyllos</t>
  </si>
  <si>
    <t>Taraxacum vastisectum</t>
  </si>
  <si>
    <t>Taraxacum vindobonense</t>
  </si>
  <si>
    <t>Taraxacum violaceinervosum</t>
  </si>
  <si>
    <t>Taraxacum xanthostigma</t>
  </si>
  <si>
    <t>Taraxacum olivaceum</t>
  </si>
  <si>
    <t>Taraxacum ostenfeldii</t>
  </si>
  <si>
    <t>Taraxacum oxyrhinum</t>
  </si>
  <si>
    <t>Campanula medium</t>
  </si>
  <si>
    <t>Campanula moravica</t>
  </si>
  <si>
    <t>Campanula patula</t>
  </si>
  <si>
    <t>Campanula persicifolia</t>
  </si>
  <si>
    <t>Campanula rapunculoides</t>
  </si>
  <si>
    <t>Campanula rapunculus</t>
  </si>
  <si>
    <t>Campanula rhomboidalis</t>
  </si>
  <si>
    <t>Campanula rotundifolia</t>
  </si>
  <si>
    <t>Campanula rotundifolia agg.</t>
  </si>
  <si>
    <t>Campanula rotundifolia subsp. rotundifolia</t>
  </si>
  <si>
    <t>Campanula rotundifolia subsp. sudetica</t>
  </si>
  <si>
    <t>Campanula sibirica</t>
  </si>
  <si>
    <t>Campanula thyrsoides</t>
  </si>
  <si>
    <t>Campanula trachelium</t>
  </si>
  <si>
    <t>Campsis radicans</t>
  </si>
  <si>
    <t>Cannabis sativa</t>
  </si>
  <si>
    <t>Taraxacum guttigestans</t>
  </si>
  <si>
    <t>Taraxacum haematicum</t>
  </si>
  <si>
    <t>Taraxacum hamatiforme</t>
  </si>
  <si>
    <t>Taraxacum hamatum</t>
  </si>
  <si>
    <t>Taraxacum hemicyclum</t>
  </si>
  <si>
    <t>Taraxacum hepaticum</t>
  </si>
  <si>
    <t>Pseudorchis albida</t>
  </si>
  <si>
    <t>Pseudotsuga glauca</t>
  </si>
  <si>
    <t>Pseudotsuga menziesii</t>
  </si>
  <si>
    <t>Ptelea trifoliata</t>
  </si>
  <si>
    <t>Pteridium aquilinum</t>
  </si>
  <si>
    <t>Pterocarya pterocarpa</t>
  </si>
  <si>
    <t>Puccinellia distans</t>
  </si>
  <si>
    <t>Puccinellia gigantea</t>
  </si>
  <si>
    <t>Pulicaria dysenterica</t>
  </si>
  <si>
    <t>Pulicaria vulgaris</t>
  </si>
  <si>
    <t>Pulmonaria angustifolia</t>
  </si>
  <si>
    <t>Pulmonaria mollis</t>
  </si>
  <si>
    <t>Pulmonaria obscura</t>
  </si>
  <si>
    <t>Pulmonaria officinalis</t>
  </si>
  <si>
    <t>Carex canescens</t>
  </si>
  <si>
    <t>Carex capillaris</t>
  </si>
  <si>
    <t>Carex caryophyllea</t>
  </si>
  <si>
    <t>Carex cespitosa</t>
  </si>
  <si>
    <t>Epilobium tetragonum agg.</t>
  </si>
  <si>
    <t>Erysimum repandum</t>
  </si>
  <si>
    <t>Echinops exaltatus</t>
  </si>
  <si>
    <t>Echinops ritro</t>
  </si>
  <si>
    <t>Echinops ritro subsp. ruthenicus</t>
  </si>
  <si>
    <t>Typha minima</t>
  </si>
  <si>
    <t>Sparganium erectum subsp. neglectum</t>
  </si>
  <si>
    <t>Sparganium erectum subsp. oocarpum</t>
  </si>
  <si>
    <t>Sparganium natans</t>
  </si>
  <si>
    <t>Spartium junceum</t>
  </si>
  <si>
    <t>Spergula arvensis</t>
  </si>
  <si>
    <t>Spergula arvensis subsp. arvensis</t>
  </si>
  <si>
    <t>Spergula arvensis subsp. linicola</t>
  </si>
  <si>
    <t>Spergula arvensis subsp. maxima</t>
  </si>
  <si>
    <t>Spergula arvensis subsp. sativa</t>
  </si>
  <si>
    <t>Torilis japonica</t>
  </si>
  <si>
    <t>Torilis nodosa</t>
  </si>
  <si>
    <t>Tradescantia virginiana</t>
  </si>
  <si>
    <t>Festuca heterophylla</t>
  </si>
  <si>
    <t>Festuca ovina</t>
  </si>
  <si>
    <t>Festuca ovina subsp. guestfalica</t>
  </si>
  <si>
    <t>Festuca ovina subsp. ovina</t>
  </si>
  <si>
    <t>Festuca pallens</t>
  </si>
  <si>
    <t>Festuca pratensis</t>
  </si>
  <si>
    <t>Festuca pratensis agg.</t>
  </si>
  <si>
    <t>Festuca psammophila</t>
  </si>
  <si>
    <t>Festuca rubra</t>
  </si>
  <si>
    <t>Festuca rubra subsp. juncea</t>
  </si>
  <si>
    <t>Festuca rubra subsp. rubra</t>
  </si>
  <si>
    <t>Festuca rupicola</t>
  </si>
  <si>
    <t>Festuca supina</t>
  </si>
  <si>
    <t>Rubus kletensis</t>
  </si>
  <si>
    <t>Rubus koehleri</t>
  </si>
  <si>
    <t>Galeopsis tetrahit</t>
  </si>
  <si>
    <t>Rubus muhelicus</t>
  </si>
  <si>
    <t>Rubus nemoralis</t>
  </si>
  <si>
    <t>Rubus nemorosus</t>
  </si>
  <si>
    <t>Rubus nessensis</t>
  </si>
  <si>
    <t>Galium mollugo agg.</t>
  </si>
  <si>
    <t>Galium odoratum</t>
  </si>
  <si>
    <t>Galium palustre</t>
  </si>
  <si>
    <t>Galium palustre agg.</t>
  </si>
  <si>
    <t>Anthyllis vulneraria subsp. polyphylla</t>
  </si>
  <si>
    <t>Anthyllis vulneraria subsp. pseudovulneraria</t>
  </si>
  <si>
    <t>Antirrhinum majus</t>
  </si>
  <si>
    <t>Apera interrupta</t>
  </si>
  <si>
    <t>Apera spica-venti</t>
  </si>
  <si>
    <t>Aphanes arvensis</t>
  </si>
  <si>
    <t>Aphanes australis</t>
  </si>
  <si>
    <t>Apium graveolens</t>
  </si>
  <si>
    <t>Aposeris foetida</t>
  </si>
  <si>
    <t>Aquilegia atrata</t>
  </si>
  <si>
    <t>Aquilegia vulgaris</t>
  </si>
  <si>
    <t>Arabidopsis thaliana</t>
  </si>
  <si>
    <t>Arabis alpina</t>
  </si>
  <si>
    <t>Arabis auriculata</t>
  </si>
  <si>
    <t>Arabis caucasica</t>
  </si>
  <si>
    <t>Arabis hirsuta agg.</t>
  </si>
  <si>
    <t>Arabis procurrens</t>
  </si>
  <si>
    <t>Arabis sudetica</t>
  </si>
  <si>
    <t>Arctium lappa</t>
  </si>
  <si>
    <t>Geranium dissectum</t>
  </si>
  <si>
    <t>Geranium divaricatum</t>
  </si>
  <si>
    <t>Geranium ibericum</t>
  </si>
  <si>
    <t>Geranium lucidum</t>
  </si>
  <si>
    <t>Eragrostis albensis</t>
  </si>
  <si>
    <t>Eragrostis cilianensis</t>
  </si>
  <si>
    <t>Eragrostis mexicana</t>
  </si>
  <si>
    <t>Geranium macrorrhizum</t>
  </si>
  <si>
    <t>Geranium molle</t>
  </si>
  <si>
    <t>Geranium palustre</t>
  </si>
  <si>
    <t>Geranium phaeum</t>
  </si>
  <si>
    <t>Geranium pratense</t>
  </si>
  <si>
    <t>Geranium purpureum</t>
  </si>
  <si>
    <t>Geranium pusillum</t>
  </si>
  <si>
    <t>Geranium pyrenaicum</t>
  </si>
  <si>
    <t>Geranium reflexum</t>
  </si>
  <si>
    <t>Geranium robertianum</t>
  </si>
  <si>
    <t>Geranium rotundifolium</t>
  </si>
  <si>
    <t>Geranium sanguineum</t>
  </si>
  <si>
    <t>Geranium sibiricum</t>
  </si>
  <si>
    <t>Geranium sylvaticum</t>
  </si>
  <si>
    <t>Geranium versicolor</t>
  </si>
  <si>
    <t>Geum aleppicum</t>
  </si>
  <si>
    <t>Geum coccineum</t>
  </si>
  <si>
    <t>Geum macrophyllum</t>
  </si>
  <si>
    <t>Geum montanum</t>
  </si>
  <si>
    <t>Geum rivale</t>
  </si>
  <si>
    <t>Geum urbanum</t>
  </si>
  <si>
    <t>Lathyrus vernus</t>
  </si>
  <si>
    <t>Allium ursinum</t>
  </si>
  <si>
    <t>Anemone ranunculoides</t>
  </si>
  <si>
    <t>Lilium martagon</t>
  </si>
  <si>
    <t>Hosta plantaginea</t>
  </si>
  <si>
    <t>Hottonia palustris</t>
  </si>
  <si>
    <t>Humulus lupulus</t>
  </si>
  <si>
    <t>Humulus scandens</t>
  </si>
  <si>
    <t>Huperzia selago</t>
  </si>
  <si>
    <t>Hyacinthus orientalis</t>
  </si>
  <si>
    <t>Hydrangea arborescens</t>
  </si>
  <si>
    <t>Hydrangea macrophylla</t>
  </si>
  <si>
    <t>Hydrocharis morsus-ranae</t>
  </si>
  <si>
    <t>Hydrocotyle vulgaris</t>
  </si>
  <si>
    <t>Hylotelephium argutum</t>
  </si>
  <si>
    <t>Hylotelephium ewersii</t>
  </si>
  <si>
    <t>Hylotelephium jullianum</t>
  </si>
  <si>
    <t>Hylotelephium maximum</t>
  </si>
  <si>
    <t>Hylotelephium spectabile</t>
  </si>
  <si>
    <t>Hylotelephium telephium</t>
  </si>
  <si>
    <t>Hylotelephium telephium agg.</t>
  </si>
  <si>
    <t>Hymenophyllum tunbrigense</t>
  </si>
  <si>
    <t>Inula salicina subsp. aspera</t>
  </si>
  <si>
    <t>Inula salicina subsp. salicina</t>
  </si>
  <si>
    <t>Ipomoea hederacea</t>
  </si>
  <si>
    <t>Ipomoea purpurea</t>
  </si>
  <si>
    <t>Iris aphylla</t>
  </si>
  <si>
    <t>Iris aphylla subsp. aphylla</t>
  </si>
  <si>
    <t>Iris florentina</t>
  </si>
  <si>
    <t>Iris graminea</t>
  </si>
  <si>
    <t>Dorycnium germanicum</t>
  </si>
  <si>
    <t>Carlina acaulis</t>
  </si>
  <si>
    <t>Carlina acaulis subsp. acaulis</t>
  </si>
  <si>
    <t>Carlina acaulis subsp. caulescens</t>
  </si>
  <si>
    <t>Carlina biebersteinii</t>
  </si>
  <si>
    <t>Leucanthemum margaritae</t>
  </si>
  <si>
    <t>Taraxacum sellandii</t>
  </si>
  <si>
    <t>Taraxacum semiglobosum</t>
  </si>
  <si>
    <t>Taraxacum serotinum</t>
  </si>
  <si>
    <t>Taraxacum sertatum</t>
  </si>
  <si>
    <t>Taraxacum sinuatum</t>
  </si>
  <si>
    <t>Taraxacum skalinskanum</t>
  </si>
  <si>
    <t>Taraxacum speciosiflorum</t>
  </si>
  <si>
    <t>Oenothera moravica</t>
  </si>
  <si>
    <t>Oenothera oakesiana</t>
  </si>
  <si>
    <t>Oenothera parviflora</t>
  </si>
  <si>
    <t>Oenothera pycnocarpa</t>
  </si>
  <si>
    <t>Oenothera rosea</t>
  </si>
  <si>
    <t>Oenothera rubricaulis</t>
  </si>
  <si>
    <t>Oenothera stricta</t>
  </si>
  <si>
    <t>Oenothera subterminalis</t>
  </si>
  <si>
    <t>Oenothera tetragona</t>
  </si>
  <si>
    <t>Tamarix gallica</t>
  </si>
  <si>
    <t>Tamarix parviflora</t>
  </si>
  <si>
    <t>Tamarix ramosissima</t>
  </si>
  <si>
    <t>Tanacetum vulgare</t>
  </si>
  <si>
    <t>Taraxacum aberrans</t>
  </si>
  <si>
    <t>Taraxacum acervatulum</t>
  </si>
  <si>
    <t>Taraxacum acroglossum</t>
  </si>
  <si>
    <t>Taraxacum aequilobum</t>
  </si>
  <si>
    <t>Taraxacum alatum</t>
  </si>
  <si>
    <t>Taraxacum alpestre</t>
  </si>
  <si>
    <t>Taraxacum altissimum</t>
  </si>
  <si>
    <t>Taraxacum amaurolepis</t>
  </si>
  <si>
    <t>Taraxacum ambrosium</t>
  </si>
  <si>
    <t>Taraxacum amplum</t>
  </si>
  <si>
    <t>Vicia pannonica</t>
  </si>
  <si>
    <t>Vicia pannonica subsp. pannonica</t>
  </si>
  <si>
    <t>Vicia pannonica subsp. striata</t>
  </si>
  <si>
    <t>Vicia pisiformis</t>
  </si>
  <si>
    <t>Vicia sativa</t>
  </si>
  <si>
    <t>Vicia sativa agg.</t>
  </si>
  <si>
    <t>Vicia sepium</t>
  </si>
  <si>
    <t>Botrychium matricariifolium</t>
  </si>
  <si>
    <t>Vicia sylvatica</t>
  </si>
  <si>
    <t>Vicia tenuifolia</t>
  </si>
  <si>
    <t>Iris pallida</t>
  </si>
  <si>
    <t>Iris pseudacorus</t>
  </si>
  <si>
    <t>Iris pumila</t>
  </si>
  <si>
    <t>Iris sibirica</t>
  </si>
  <si>
    <t>Iris spuria</t>
  </si>
  <si>
    <t>Iris variegata</t>
  </si>
  <si>
    <t>Iris versicolor</t>
  </si>
  <si>
    <t>Isatis tinctoria</t>
  </si>
  <si>
    <t>Isatis tinctoria subsp. praecox</t>
  </si>
  <si>
    <t>Isatis tinctoria subsp. tinctoria</t>
  </si>
  <si>
    <t>Isoëtes echinospora</t>
  </si>
  <si>
    <t>Isoëtes lacustris</t>
  </si>
  <si>
    <t>Isolepis setacea</t>
  </si>
  <si>
    <t>Isopyrum thalictroides</t>
  </si>
  <si>
    <t>Iva xanthiifolia</t>
  </si>
  <si>
    <t>Jasione montana</t>
  </si>
  <si>
    <t>Jovibarba globifera</t>
  </si>
  <si>
    <t>Jovibarba globifera subsp. globifera</t>
  </si>
  <si>
    <t>Jovibarba globifera subsp. hirta</t>
  </si>
  <si>
    <t>Juglans cinerea</t>
  </si>
  <si>
    <t>Juglans nigra</t>
  </si>
  <si>
    <t>Lathyrus palustris</t>
  </si>
  <si>
    <t>Lathyrus pannonicus</t>
  </si>
  <si>
    <t>Lamium orvala</t>
  </si>
  <si>
    <t>Lamium purpureum</t>
  </si>
  <si>
    <t>Anthriscus cerefolium</t>
  </si>
  <si>
    <t>Platanus occidentalis</t>
  </si>
  <si>
    <t>Platanus orientalis</t>
  </si>
  <si>
    <t>Platycladus orientalis</t>
  </si>
  <si>
    <t>Pleurospermum austriacum</t>
  </si>
  <si>
    <t>Plumbago auriculata</t>
  </si>
  <si>
    <t>Plumbago europaea</t>
  </si>
  <si>
    <t>Dorycnium herbaceum</t>
  </si>
  <si>
    <t>Veratrum album subsp. lobelianum</t>
  </si>
  <si>
    <t>Achillea setacea</t>
  </si>
  <si>
    <t>Achillea tomentosa</t>
  </si>
  <si>
    <t>Acinos arvensis</t>
  </si>
  <si>
    <t>Acinos arvensis subsp. arvensis</t>
  </si>
  <si>
    <t>Aconitum anthora</t>
  </si>
  <si>
    <t>Aconitum firmum</t>
  </si>
  <si>
    <t>Fumaria schleicheri</t>
  </si>
  <si>
    <t>Fumaria vaillantii</t>
  </si>
  <si>
    <t>Fumaria vaillantii subsp. schrammii</t>
  </si>
  <si>
    <t>Poa chaixii</t>
  </si>
  <si>
    <t>Poa compressa</t>
  </si>
  <si>
    <t>Poa crassipes</t>
  </si>
  <si>
    <t>Poa humilis</t>
  </si>
  <si>
    <t>Poa laxa</t>
  </si>
  <si>
    <t>Fraxinus angustifolia subsp. danubialis</t>
  </si>
  <si>
    <t>Fraxinus excelsior</t>
  </si>
  <si>
    <t>Bupleurum longifolium</t>
  </si>
  <si>
    <t>Bupleurum longifolium subsp. longifolium</t>
  </si>
  <si>
    <t>Bupleurum longifolium subsp. vapincense</t>
  </si>
  <si>
    <t>Bupleurum pachnospermum</t>
  </si>
  <si>
    <t>Bupleurum rotundifolium</t>
  </si>
  <si>
    <t>Bupleurum tenuissimum</t>
  </si>
  <si>
    <t>Butomus umbellatus</t>
  </si>
  <si>
    <t>Buxus sempervirens</t>
  </si>
  <si>
    <t>Calamagrostis arundinacea</t>
  </si>
  <si>
    <t>Calamagrostis canescens</t>
  </si>
  <si>
    <t>Calamagrostis epigejos</t>
  </si>
  <si>
    <t>Calamagrostis phragmitoides</t>
  </si>
  <si>
    <t>Calamagrostis pseudophragmites</t>
  </si>
  <si>
    <t>Calamagrostis stricta</t>
  </si>
  <si>
    <t>Calamagrostis varia</t>
  </si>
  <si>
    <t>Calamagrostis villosa</t>
  </si>
  <si>
    <t>Calandrinia compressa</t>
  </si>
  <si>
    <t>Calendula arvensis</t>
  </si>
  <si>
    <t>Calendula officinalis</t>
  </si>
  <si>
    <t>Calla palustris</t>
  </si>
  <si>
    <t>Callistephus chinensis</t>
  </si>
  <si>
    <t>61c</t>
  </si>
  <si>
    <t>Carduus acanthoides</t>
  </si>
  <si>
    <t>Carduus crispus</t>
  </si>
  <si>
    <t>Carduus nutans</t>
  </si>
  <si>
    <t>Carduus personata</t>
  </si>
  <si>
    <t>Carex acuta</t>
  </si>
  <si>
    <t>Carex acuta subsp. acuta</t>
  </si>
  <si>
    <t>Carex acuta subsp. intermedia</t>
  </si>
  <si>
    <t>Carex acutiformis</t>
  </si>
  <si>
    <t>Carex alba</t>
  </si>
  <si>
    <t>Carex appropinquata</t>
  </si>
  <si>
    <t>Carex aterrima</t>
  </si>
  <si>
    <t>Carex atrata</t>
  </si>
  <si>
    <t>Carex bigelowii</t>
  </si>
  <si>
    <t>Carex bohemica</t>
  </si>
  <si>
    <t>Carex brizoides</t>
  </si>
  <si>
    <t>Carex buxbaumii</t>
  </si>
  <si>
    <t>Betula nana</t>
  </si>
  <si>
    <t>Betula oycoviensis</t>
  </si>
  <si>
    <t>Betula papyrifera</t>
  </si>
  <si>
    <t>Betula pendula</t>
  </si>
  <si>
    <t>Carex diandra</t>
  </si>
  <si>
    <t>Pulsatilla alpina</t>
  </si>
  <si>
    <t>Pulsatilla grandis</t>
  </si>
  <si>
    <t>Pulsatilla patens</t>
  </si>
  <si>
    <t>Pulsatilla pratensis</t>
  </si>
  <si>
    <t>Pulsatilla pratensis subsp. bohemica</t>
  </si>
  <si>
    <t>Pulsatilla slavica</t>
  </si>
  <si>
    <t>Salix starkeana</t>
  </si>
  <si>
    <t>Salix triandra</t>
  </si>
  <si>
    <t>Salix triandra subsp. amygdalina</t>
  </si>
  <si>
    <t>Salix triandra subsp. triandra</t>
  </si>
  <si>
    <t>Salix viminalis</t>
  </si>
  <si>
    <t>Salsola collina</t>
  </si>
  <si>
    <t>Salvia aethiopis</t>
  </si>
  <si>
    <t>Salvia austriaca</t>
  </si>
  <si>
    <t>Silene otites</t>
  </si>
  <si>
    <t>Silene viscosa</t>
  </si>
  <si>
    <t>Silene vulgaris</t>
  </si>
  <si>
    <t>Silene vulgaris subsp. antelopum</t>
  </si>
  <si>
    <t>Silene vulgaris subsp. vulgaris</t>
  </si>
  <si>
    <t>Silphium perfoliatum</t>
  </si>
  <si>
    <t>Silybum marianum</t>
  </si>
  <si>
    <t>Sinapis arvensis</t>
  </si>
  <si>
    <t>Sisymbrium altissimum</t>
  </si>
  <si>
    <t>Duchesnea indica</t>
  </si>
  <si>
    <t>Ecballium elaterium</t>
  </si>
  <si>
    <t>Echeveria elegans</t>
  </si>
  <si>
    <t>Echinochloa crus-galli</t>
  </si>
  <si>
    <t>Echinochloa frumentacea</t>
  </si>
  <si>
    <t>Taraxacum huterianum</t>
  </si>
  <si>
    <t>Taraxacum indigenum</t>
  </si>
  <si>
    <t>Taraxacum infuscatum</t>
  </si>
  <si>
    <t>Taraxacum ingens</t>
  </si>
  <si>
    <t>Taraxacum intermedium</t>
  </si>
  <si>
    <t>Taraxacum interveniens</t>
  </si>
  <si>
    <t>Taraxacum pseudobalticum</t>
  </si>
  <si>
    <t>Taraxacum pseudohamatum</t>
  </si>
  <si>
    <t>Datura inoxia</t>
  </si>
  <si>
    <t>Datura stramonium</t>
  </si>
  <si>
    <t>Datura stramonium var. stramonium</t>
  </si>
  <si>
    <t>Phegopteris connectilis</t>
  </si>
  <si>
    <t>Phellodendron amurense</t>
  </si>
  <si>
    <t>Philadelphus coronarius</t>
  </si>
  <si>
    <t>Carex otrubae</t>
  </si>
  <si>
    <t>Carex pairae</t>
  </si>
  <si>
    <t>Carex pallescens</t>
  </si>
  <si>
    <t>Carex panicea</t>
  </si>
  <si>
    <t>Carex paniculata</t>
  </si>
  <si>
    <t>Carex pauciflora</t>
  </si>
  <si>
    <t>Hieracium moravicum</t>
  </si>
  <si>
    <t>Hieracium murorum</t>
  </si>
  <si>
    <t>Hieracium prenanthoides</t>
  </si>
  <si>
    <t>Hieracium pseudalbinum</t>
  </si>
  <si>
    <t>Hieracium purkynei</t>
  </si>
  <si>
    <t>Hieracium racemosum</t>
  </si>
  <si>
    <t>Hieracium riphaeoides</t>
  </si>
  <si>
    <t>Hieracium riphaeum</t>
  </si>
  <si>
    <t>Hieracium rohlenae</t>
  </si>
  <si>
    <t>Hieracium sabaudum</t>
  </si>
  <si>
    <t>Hieracium saxifragum</t>
  </si>
  <si>
    <t>Hieracium schmidtii</t>
  </si>
  <si>
    <t>Hieracium schneiderianum</t>
  </si>
  <si>
    <t>Hieracium schustleri</t>
  </si>
  <si>
    <t>Hieracium silesiacum</t>
  </si>
  <si>
    <t>Scrophularia umbrosa subsp. umbrosa</t>
  </si>
  <si>
    <t>Scrophularia vernalis</t>
  </si>
  <si>
    <t>Scutellaria altissima</t>
  </si>
  <si>
    <t>Scutellaria galericulata</t>
  </si>
  <si>
    <t>Scutellaria hastifolia</t>
  </si>
  <si>
    <t>Secale cereale</t>
  </si>
  <si>
    <t>Securigera moravica</t>
  </si>
  <si>
    <t>Securigera varia</t>
  </si>
  <si>
    <t>Sedum acre</t>
  </si>
  <si>
    <t>Sedum aizoon</t>
  </si>
  <si>
    <t>Sedum album</t>
  </si>
  <si>
    <t>Sedum alpestre</t>
  </si>
  <si>
    <t>Sedum annuum</t>
  </si>
  <si>
    <t>Sedum hispanicum</t>
  </si>
  <si>
    <t>Sedum hybridum</t>
  </si>
  <si>
    <t>Hieracium nigrescens</t>
  </si>
  <si>
    <t>Hieracium nigrescens agg.</t>
  </si>
  <si>
    <t>Hieracium nigritum</t>
  </si>
  <si>
    <t>Hieracium nigrostylum</t>
  </si>
  <si>
    <t>Hieracium nivimontis</t>
  </si>
  <si>
    <t>Hieracium onosmoides</t>
  </si>
  <si>
    <t>Hieracium pedunculare</t>
  </si>
  <si>
    <t>Hieracium stygium</t>
  </si>
  <si>
    <t>Hieracium sudeticum</t>
  </si>
  <si>
    <t>Hieracium uechtritzianum</t>
  </si>
  <si>
    <t>Hieracium umbellatum</t>
  </si>
  <si>
    <t>Nepeta cataria</t>
  </si>
  <si>
    <t>Nepeta grandiflora</t>
  </si>
  <si>
    <t>Nepeta nuda</t>
  </si>
  <si>
    <t>Nepeta racemosa</t>
  </si>
  <si>
    <t>Taraxacum jugiferum</t>
  </si>
  <si>
    <t>Taraxacum kernianum</t>
  </si>
  <si>
    <t>Taraxacum klingstedtii</t>
  </si>
  <si>
    <t>Taraxacum lacerifolium</t>
  </si>
  <si>
    <t>Taraxacum lacinulatum</t>
  </si>
  <si>
    <t>Taraxacum lacistophylloides</t>
  </si>
  <si>
    <t>Taraxacum lacistophyllum</t>
  </si>
  <si>
    <t>Taraxacum lamprophyllum</t>
  </si>
  <si>
    <t>Taraxacum laticordatum</t>
  </si>
  <si>
    <t>Taraxacum limosum</t>
  </si>
  <si>
    <t>Taraxacum linearisquameum</t>
  </si>
  <si>
    <t>Taraxacum lingulatum</t>
  </si>
  <si>
    <t>Taraxacum litigiosum</t>
  </si>
  <si>
    <t>Taraxacum lucidum</t>
  </si>
  <si>
    <t>Taraxacum lunare</t>
  </si>
  <si>
    <t>Taraxacum lundense</t>
  </si>
  <si>
    <t>Taraxacum macranthoides</t>
  </si>
  <si>
    <t>Taraxacum maculatum</t>
  </si>
  <si>
    <t>Taraxacum madidum</t>
  </si>
  <si>
    <t>Taraxacum maricum</t>
  </si>
  <si>
    <t>Taraxacum melanostigma</t>
  </si>
  <si>
    <t>Taraxacum melanthoides</t>
  </si>
  <si>
    <t>Taraxacum mendax</t>
  </si>
  <si>
    <t>Taraxacum mutabile</t>
  </si>
  <si>
    <t>Taraxacum nordstedtii</t>
  </si>
  <si>
    <t>Taraxacum oblongatum</t>
  </si>
  <si>
    <t>Taraxacum obtusifrons</t>
  </si>
  <si>
    <t>Taraxacum obtusulum</t>
  </si>
  <si>
    <t>Taraxacum ochrochlorum</t>
  </si>
  <si>
    <t>Carex chordorrhiza</t>
  </si>
  <si>
    <t>Carex curvata</t>
  </si>
  <si>
    <t>Carex davalliana</t>
  </si>
  <si>
    <t>Carex demissa</t>
  </si>
  <si>
    <t>Erythronium dens-canis</t>
  </si>
  <si>
    <t>Eschscholzia californica</t>
  </si>
  <si>
    <t>Euclidium syriacum</t>
  </si>
  <si>
    <t>Eudianthe coeli-rosa</t>
  </si>
  <si>
    <t>Eupatorium cannabinum</t>
  </si>
  <si>
    <t>Euphorbia amygdaloides</t>
  </si>
  <si>
    <t>Euphorbia angulata</t>
  </si>
  <si>
    <t>Euphorbia cyparissias</t>
  </si>
  <si>
    <t>Euphorbia dulcis</t>
  </si>
  <si>
    <t>Euphorbia epithymoides</t>
  </si>
  <si>
    <t>Salix lapponum var. daphneola</t>
  </si>
  <si>
    <t>Salix lapponum var. lapponum</t>
  </si>
  <si>
    <t>Salix matsudana</t>
  </si>
  <si>
    <t>Salix matsudana 'Tortuosa'</t>
  </si>
  <si>
    <t>Salix myrsinifolia</t>
  </si>
  <si>
    <t>Salix myrtilloides</t>
  </si>
  <si>
    <t>Salix pentandra</t>
  </si>
  <si>
    <t>Salix purpurea</t>
  </si>
  <si>
    <t>Salix repens</t>
  </si>
  <si>
    <t>Salix rosmarinifolia</t>
  </si>
  <si>
    <t>Salix silesiaca</t>
  </si>
  <si>
    <t>Carex vulpina agg.</t>
  </si>
  <si>
    <t>Allium schoenoprasum subsp. schoenoprasum</t>
  </si>
  <si>
    <t>Allium scorodoprasum</t>
  </si>
  <si>
    <t>Knautia arvensis agg.</t>
  </si>
  <si>
    <t>Knautia arvensis subsp. arvensis</t>
  </si>
  <si>
    <t>Knautia arvensis subsp. pannonica</t>
  </si>
  <si>
    <t>Knautia arvensis subsp. pseudolongifolia</t>
  </si>
  <si>
    <t>Knautia arvensis subsp. serpentinicola</t>
  </si>
  <si>
    <t>Knautia drymeia</t>
  </si>
  <si>
    <t>Knautia drymeia subsp. drymeia</t>
  </si>
  <si>
    <t>Knautia kitaibelii</t>
  </si>
  <si>
    <t>Koeleria pyramidata</t>
  </si>
  <si>
    <t>Kolkwitzia amabilis</t>
  </si>
  <si>
    <t>Krascheninnikovia ceratoides</t>
  </si>
  <si>
    <t>Laburnum anagyroides</t>
  </si>
  <si>
    <t>Lactuca perennis</t>
  </si>
  <si>
    <t>Lactuca quercina</t>
  </si>
  <si>
    <t>Lactuca saligna</t>
  </si>
  <si>
    <t>Lactuca sativa</t>
  </si>
  <si>
    <t>Lactuca serriola</t>
  </si>
  <si>
    <t>Lactuca tatarica</t>
  </si>
  <si>
    <t>Lactuca viminea</t>
  </si>
  <si>
    <t>Lactuca virosa</t>
  </si>
  <si>
    <t>Lagurus ovatus</t>
  </si>
  <si>
    <t>Lamium album</t>
  </si>
  <si>
    <t>Lamium amplexicaule</t>
  </si>
  <si>
    <t>Lamium hybridum</t>
  </si>
  <si>
    <t>Lamium maculatum</t>
  </si>
  <si>
    <t>Eryngium planum</t>
  </si>
  <si>
    <t>Erysimum andrzejowskianum</t>
  </si>
  <si>
    <t>Erysimum cheiranthoides</t>
  </si>
  <si>
    <t>Erysimum cheiri</t>
  </si>
  <si>
    <t>Erysimum crepidifolium</t>
  </si>
  <si>
    <t>Erysimum diffusum</t>
  </si>
  <si>
    <t>Erysimum diffusum agg.</t>
  </si>
  <si>
    <t>Erysimum durum</t>
  </si>
  <si>
    <t>Erodium cicutarium</t>
  </si>
  <si>
    <t>Erodium gruinum</t>
  </si>
  <si>
    <t>Erodium moschatum</t>
  </si>
  <si>
    <t>Erodium neuradifolium</t>
  </si>
  <si>
    <t>Erophila spathulata</t>
  </si>
  <si>
    <t>Euphorbia salicifolia</t>
  </si>
  <si>
    <t>Euphorbia seguieriana</t>
  </si>
  <si>
    <t>Euphorbia seguieriana subsp. minor</t>
  </si>
  <si>
    <t>Euphorbia seguieriana subsp. seguieriana</t>
  </si>
  <si>
    <t>Taxodium distichum</t>
  </si>
  <si>
    <t>Taxus baccata</t>
  </si>
  <si>
    <t>Telekia speciosa</t>
  </si>
  <si>
    <t>Tephroseris aurantiaca</t>
  </si>
  <si>
    <t>Teucrium montanum</t>
  </si>
  <si>
    <t>Teucrium polium</t>
  </si>
  <si>
    <t>Teucrium scordium</t>
  </si>
  <si>
    <t>Teucrium scorodonia</t>
  </si>
  <si>
    <t>Thalictrum aquilegiifolium</t>
  </si>
  <si>
    <t>Thalictrum flavum</t>
  </si>
  <si>
    <t>Thalictrum foetidum</t>
  </si>
  <si>
    <t>Thalictrum lucidum</t>
  </si>
  <si>
    <t>Thalictrum minus</t>
  </si>
  <si>
    <t>Thalictrum simplex</t>
  </si>
  <si>
    <t>Thalictrum simplex subsp. galioides</t>
  </si>
  <si>
    <t>Thelypteris palustris</t>
  </si>
  <si>
    <t>Thesium alpinum</t>
  </si>
  <si>
    <t>Epimedium alpinum</t>
  </si>
  <si>
    <t>Epipactis albensis</t>
  </si>
  <si>
    <t>Epipactis atrorubens</t>
  </si>
  <si>
    <t>Epipactis greuteri</t>
  </si>
  <si>
    <t>Epipactis helleborine</t>
  </si>
  <si>
    <t>Epipactis helleborine agg.</t>
  </si>
  <si>
    <t>Epipactis leptochila</t>
  </si>
  <si>
    <t>Epipactis leutei</t>
  </si>
  <si>
    <t>Epipactis microphylla</t>
  </si>
  <si>
    <t>Epipactis moravica</t>
  </si>
  <si>
    <t>Epipactis muelleri</t>
  </si>
  <si>
    <t>Epipactis palustris</t>
  </si>
  <si>
    <t>Epipactis pontica</t>
  </si>
  <si>
    <t>Epipactis pseudopurpurata</t>
  </si>
  <si>
    <t>Epipactis purpurata</t>
  </si>
  <si>
    <t>Epipactis tallosii</t>
  </si>
  <si>
    <t>Epipactis voethii</t>
  </si>
  <si>
    <t>Epipogium aphyllum</t>
  </si>
  <si>
    <t>Equisetum arvense</t>
  </si>
  <si>
    <t>Equisetum fluviatile</t>
  </si>
  <si>
    <t>Equisetum hyemale</t>
  </si>
  <si>
    <t>Equisetum palustre</t>
  </si>
  <si>
    <t>Equisetum pratense</t>
  </si>
  <si>
    <t>Equisetum ramosissimum</t>
  </si>
  <si>
    <t>Equisetum sylvaticum</t>
  </si>
  <si>
    <t>Equisetum telmateia</t>
  </si>
  <si>
    <t>Equisetum variegatum</t>
  </si>
  <si>
    <t>Setaria viridis</t>
  </si>
  <si>
    <t>Setaria viridis subsp. pycnocoma</t>
  </si>
  <si>
    <t>Setaria viridis subsp. viridis</t>
  </si>
  <si>
    <t>Sherardia arvensis</t>
  </si>
  <si>
    <t>Sicyos angulatus</t>
  </si>
  <si>
    <t>Sida hermaphrodita</t>
  </si>
  <si>
    <t>Sida rhombifolia</t>
  </si>
  <si>
    <t>Sida spinosa</t>
  </si>
  <si>
    <t>Sideritis montana</t>
  </si>
  <si>
    <t>Silaum silaus</t>
  </si>
  <si>
    <t>Silene bupleuroides</t>
  </si>
  <si>
    <t>Silene conica</t>
  </si>
  <si>
    <t>Silene cretica</t>
  </si>
  <si>
    <t>Silene dichotoma</t>
  </si>
  <si>
    <t>Silene dioica</t>
  </si>
  <si>
    <t>Silene gallica</t>
  </si>
  <si>
    <t>Silene latifolia</t>
  </si>
  <si>
    <t>Silene latifolia subsp. alba</t>
  </si>
  <si>
    <t>Silene nemoralis</t>
  </si>
  <si>
    <t>Silene noctiflora</t>
  </si>
  <si>
    <t>Silene nutans</t>
  </si>
  <si>
    <t>Athyrium filix-femina</t>
  </si>
  <si>
    <t>Atriplex hortensis</t>
  </si>
  <si>
    <t>Atriplex hortensis var. rubra</t>
  </si>
  <si>
    <t>Atriplex littoralis</t>
  </si>
  <si>
    <t>Atriplex oblongifolia</t>
  </si>
  <si>
    <t>Batrachium baudotii</t>
  </si>
  <si>
    <t>Batrachium circinatum</t>
  </si>
  <si>
    <t>Batrachium fluitans</t>
  </si>
  <si>
    <t>Batrachium peltatum</t>
  </si>
  <si>
    <t>Batrachium penicillatum</t>
  </si>
  <si>
    <t>Batrachium rionii</t>
  </si>
  <si>
    <t>Batrachium trichophyllum</t>
  </si>
  <si>
    <t>Beckmannia eruciformis</t>
  </si>
  <si>
    <t>Beckmannia syzigachne</t>
  </si>
  <si>
    <t>Bellis perennis</t>
  </si>
  <si>
    <t>Berberis thunbergii</t>
  </si>
  <si>
    <t>Berberis vulgaris</t>
  </si>
  <si>
    <t>Bergenia crassifolia</t>
  </si>
  <si>
    <t>Berteroa incana</t>
  </si>
  <si>
    <t>Vicia angustifolia var. segetalis</t>
  </si>
  <si>
    <t>Vicia articulata</t>
  </si>
  <si>
    <t>Vicia bithynica</t>
  </si>
  <si>
    <t>Vicia cassubica</t>
  </si>
  <si>
    <t>Vicia cracca</t>
  </si>
  <si>
    <t>Carex secalina</t>
  </si>
  <si>
    <t>Carex stenophylla</t>
  </si>
  <si>
    <t>Carex strigosa</t>
  </si>
  <si>
    <t>Carex supina</t>
  </si>
  <si>
    <t>Carex sylvatica</t>
  </si>
  <si>
    <t>Carex tomentosa</t>
  </si>
  <si>
    <t>Carex umbrosa</t>
  </si>
  <si>
    <t>Carex vaginata</t>
  </si>
  <si>
    <t>Carex vesicaria</t>
  </si>
  <si>
    <t>Carex vulpina</t>
  </si>
  <si>
    <t>Rapistrum perenne</t>
  </si>
  <si>
    <t>Rapistrum rugosum</t>
  </si>
  <si>
    <t>Rapistrum rugosum subsp. orientale</t>
  </si>
  <si>
    <t>Rapistrum rugosum subsp. rugosum</t>
  </si>
  <si>
    <t>Reseda alba</t>
  </si>
  <si>
    <t>Reseda lutea</t>
  </si>
  <si>
    <t>Reseda luteola</t>
  </si>
  <si>
    <t>Reseda odorata</t>
  </si>
  <si>
    <t>Reseda phyteuma</t>
  </si>
  <si>
    <t>Carlina biebersteinii subsp. biebersteinii</t>
  </si>
  <si>
    <t>Cotoneaster integerrimus</t>
  </si>
  <si>
    <t>Cotula australis</t>
  </si>
  <si>
    <t>Crambe abyssinica</t>
  </si>
  <si>
    <t>Crambe maritima</t>
  </si>
  <si>
    <t>Crambe tataria</t>
  </si>
  <si>
    <t>Crataegus lindmanii</t>
  </si>
  <si>
    <t>Crataegus mollis</t>
  </si>
  <si>
    <t>Crataegus monogyna</t>
  </si>
  <si>
    <t>Crataegus persimilis</t>
  </si>
  <si>
    <t>Crepis biennis</t>
  </si>
  <si>
    <t>Crepis capillaris</t>
  </si>
  <si>
    <t>Crepis conyzifolia</t>
  </si>
  <si>
    <t>Crepis foetida</t>
  </si>
  <si>
    <t>Crepis foetida subsp. foetida</t>
  </si>
  <si>
    <t>Crepis foetida subsp. rhoeadifolia</t>
  </si>
  <si>
    <t>Crepis mollis</t>
  </si>
  <si>
    <t>Corylus maxima</t>
  </si>
  <si>
    <t>Corynephorus canescens</t>
  </si>
  <si>
    <t>Cosmos bipinnatus</t>
  </si>
  <si>
    <t>Cotinus coggygria</t>
  </si>
  <si>
    <t>Cotoneaster horizontalis</t>
  </si>
  <si>
    <t>Narcissus pseudonarcissus</t>
  </si>
  <si>
    <t>Narcissus tazetta</t>
  </si>
  <si>
    <t>Carex pendula</t>
  </si>
  <si>
    <t>Magnolia acuminata</t>
  </si>
  <si>
    <t>Magnolia kobus</t>
  </si>
  <si>
    <t>Magnolia stellata</t>
  </si>
  <si>
    <t>Mahonia aquifolium</t>
  </si>
  <si>
    <t>Maianthemum bifolium</t>
  </si>
  <si>
    <t>Malaxis monophyllos</t>
  </si>
  <si>
    <t>Malcolmia africana</t>
  </si>
  <si>
    <t>Malcolmia chia</t>
  </si>
  <si>
    <t>Malcolmia maritima</t>
  </si>
  <si>
    <t>Malope trifida</t>
  </si>
  <si>
    <t>Malus baccata</t>
  </si>
  <si>
    <t>Abies nordmanniana</t>
  </si>
  <si>
    <t>Abutilon theophrasti</t>
  </si>
  <si>
    <t>Acer campestre</t>
  </si>
  <si>
    <t>Acer ginnala</t>
  </si>
  <si>
    <t>Acer japonicum</t>
  </si>
  <si>
    <t>Acer negundo</t>
  </si>
  <si>
    <t>Acer palmatum</t>
  </si>
  <si>
    <t>Acer platanoides</t>
  </si>
  <si>
    <t>Acer pseudoplatanus</t>
  </si>
  <si>
    <t>Acer saccharinum</t>
  </si>
  <si>
    <t>Acer tataricum</t>
  </si>
  <si>
    <t>Achillea asplenifolia</t>
  </si>
  <si>
    <t>Achillea chrysocoma</t>
  </si>
  <si>
    <t>Achillea collina</t>
  </si>
  <si>
    <t>Achillea crithmifolia</t>
  </si>
  <si>
    <t>Achillea filipendulina</t>
  </si>
  <si>
    <t>Achillea grandifolia</t>
  </si>
  <si>
    <t>Achillea millefolium</t>
  </si>
  <si>
    <t>Achillea millefolium agg.</t>
  </si>
  <si>
    <t>Achillea millefolium subsp. millefolium</t>
  </si>
  <si>
    <t>Achillea millefolium subsp. sudetica</t>
  </si>
  <si>
    <t>Achillea nobilis</t>
  </si>
  <si>
    <t>Carex digitata var. digitata</t>
  </si>
  <si>
    <t>Carex digitata var. pallens</t>
  </si>
  <si>
    <t>Carex dioica</t>
  </si>
  <si>
    <t>Leucanthemum vulgare</t>
  </si>
  <si>
    <t>Leucanthemum vulgare agg.</t>
  </si>
  <si>
    <t>Leucanthemum vulgare subsp. vulgare</t>
  </si>
  <si>
    <t>Leucojum aestivum</t>
  </si>
  <si>
    <t>Levisticum officinale</t>
  </si>
  <si>
    <t>Leymus arenarius</t>
  </si>
  <si>
    <t>Libanotis pyrenaica</t>
  </si>
  <si>
    <t>Ligularia sibirica</t>
  </si>
  <si>
    <t>Ligusticum mutellina</t>
  </si>
  <si>
    <t>Ligustrum ovalifolium</t>
  </si>
  <si>
    <t>Ligustrum vulgare</t>
  </si>
  <si>
    <t>Lilium bulbiferum</t>
  </si>
  <si>
    <t>Lilium candidum</t>
  </si>
  <si>
    <t>Lilium regale</t>
  </si>
  <si>
    <t>Lilium tigrinum</t>
  </si>
  <si>
    <t>Limodorum abortivum</t>
  </si>
  <si>
    <t>Limonium sinuatum</t>
  </si>
  <si>
    <t>Limosella aquatica</t>
  </si>
  <si>
    <t>Linaria arvensis</t>
  </si>
  <si>
    <t>Linaria genistifolia</t>
  </si>
  <si>
    <t>Carex pilosa</t>
  </si>
  <si>
    <t>Ranunculus laticrenatus</t>
  </si>
  <si>
    <t>Ranunculus lingua</t>
  </si>
  <si>
    <t>Ranunculus nemorosus</t>
  </si>
  <si>
    <t>Ranunculus pannonicus</t>
  </si>
  <si>
    <t>Ranunculus platanifolius</t>
  </si>
  <si>
    <t>Ranunculus polyanthemos</t>
  </si>
  <si>
    <t>Ranunculus repens</t>
  </si>
  <si>
    <t>Ranunculus sardous</t>
  </si>
  <si>
    <t>Ranunculus sardous subsp. sardous</t>
  </si>
  <si>
    <t>Ranunculus sardous subsp. xatardii</t>
  </si>
  <si>
    <t>Ranunculus sceleratus</t>
  </si>
  <si>
    <t>Raphanus raphanistrum</t>
  </si>
  <si>
    <t>Raphanus sativus</t>
  </si>
  <si>
    <t>Reynoutria japonica</t>
  </si>
  <si>
    <t>Reynoutria japonica var. compacta</t>
  </si>
  <si>
    <t>Reynoutria japonica var. japonica</t>
  </si>
  <si>
    <t>Reynoutria sachalinensis</t>
  </si>
  <si>
    <t>Rhamnus cathartica</t>
  </si>
  <si>
    <t>Rheum palmatum</t>
  </si>
  <si>
    <t>Lithospermum officinale</t>
  </si>
  <si>
    <t>Littorella uniflora</t>
  </si>
  <si>
    <t>Lobelia erinus</t>
  </si>
  <si>
    <t>Lobularia maritima</t>
  </si>
  <si>
    <t>Lolium multiflorum</t>
  </si>
  <si>
    <t>Lolium perenne</t>
  </si>
  <si>
    <t>Lolium remotum</t>
  </si>
  <si>
    <t>Lolium rigidum</t>
  </si>
  <si>
    <t>Lolium temulentum</t>
  </si>
  <si>
    <t>Lonicera caerulea</t>
  </si>
  <si>
    <t>Lonicera caprifolium</t>
  </si>
  <si>
    <t>Lonicera fragrantissima</t>
  </si>
  <si>
    <t>Lonicera involucrata</t>
  </si>
  <si>
    <t>Lonicera nigra</t>
  </si>
  <si>
    <t>Lonicera nitida</t>
  </si>
  <si>
    <t>Lonicera periclymenum</t>
  </si>
  <si>
    <t>Lonicera pileata</t>
  </si>
  <si>
    <t>Lonicera tatarica</t>
  </si>
  <si>
    <t>Lonicera xylosteum</t>
  </si>
  <si>
    <t>Loranthus europaeus</t>
  </si>
  <si>
    <t>Lotus borbasii</t>
  </si>
  <si>
    <t>Lotus corniculatus</t>
  </si>
  <si>
    <t>Lotus corniculatus agg.</t>
  </si>
  <si>
    <t>Lotus corniculatus var. alpicola</t>
  </si>
  <si>
    <t>Lotus corniculatus var. hirsutus</t>
  </si>
  <si>
    <t>Lotus corniculatus var. kochii</t>
  </si>
  <si>
    <t>Lotus corniculatus var. norvegicus</t>
  </si>
  <si>
    <t>Lotus corniculatus var. sativus</t>
  </si>
  <si>
    <t>Lotus ornithopodioides</t>
  </si>
  <si>
    <t>Lotus tenuis</t>
  </si>
  <si>
    <t>Ludwigia palustris</t>
  </si>
  <si>
    <t>Lunaria annua</t>
  </si>
  <si>
    <t>Lunaria rediviva</t>
  </si>
  <si>
    <t>Lupinus albus</t>
  </si>
  <si>
    <t>Lupinus angustifolius</t>
  </si>
  <si>
    <t>Lupinus luteus</t>
  </si>
  <si>
    <t>Lupinus polyphyllus</t>
  </si>
  <si>
    <t>Luronium natans</t>
  </si>
  <si>
    <t>Luzula campestris</t>
  </si>
  <si>
    <t>Luzula campestris agg.</t>
  </si>
  <si>
    <t>Luzula divulgata</t>
  </si>
  <si>
    <t>Abies alba</t>
  </si>
  <si>
    <t>Polystichum braunii</t>
  </si>
  <si>
    <t>Rubus josholubii</t>
  </si>
  <si>
    <t>Chenopodium urbicum</t>
  </si>
  <si>
    <t>Chenopodium vulvaria</t>
  </si>
  <si>
    <t>Chimaphila umbellata</t>
  </si>
  <si>
    <t>Chondrilla juncea</t>
  </si>
  <si>
    <t>Chorispora tenella</t>
  </si>
  <si>
    <t>Chrysanthemum indicum</t>
  </si>
  <si>
    <t>Chrysosplenium alternifolium</t>
  </si>
  <si>
    <t>Chrysosplenium oppositifolium</t>
  </si>
  <si>
    <t>Cicer arietinum</t>
  </si>
  <si>
    <t>Cicerbita alpina</t>
  </si>
  <si>
    <t>Cicerbita macrophylla</t>
  </si>
  <si>
    <t>Cicerbita macrophylla subsp. uralensis</t>
  </si>
  <si>
    <t>Cichorium endivia</t>
  </si>
  <si>
    <t>Cichorium intybus</t>
  </si>
  <si>
    <t>Cicuta virosa</t>
  </si>
  <si>
    <t>Cirsium arvense</t>
  </si>
  <si>
    <t>Cirsium brachycephalum</t>
  </si>
  <si>
    <t>Cirsium canum</t>
  </si>
  <si>
    <t>Cirsium echinus</t>
  </si>
  <si>
    <t>Rorippa amphibia</t>
  </si>
  <si>
    <t>Rorippa austriaca</t>
  </si>
  <si>
    <t>Rorippa palustris</t>
  </si>
  <si>
    <t>Rorippa sylvestris</t>
  </si>
  <si>
    <t>Rosa agrestis</t>
  </si>
  <si>
    <t>Rosa agrestis var. agrestis</t>
  </si>
  <si>
    <t>Rosa agrestis var. albiflora</t>
  </si>
  <si>
    <t>Rosa agrestis var. gizellae</t>
  </si>
  <si>
    <t>Rosa agrestis var. schulzei</t>
  </si>
  <si>
    <t>Rosa arvensis</t>
  </si>
  <si>
    <t>Rosa canina</t>
  </si>
  <si>
    <t>Rosa canina subsp. canina</t>
  </si>
  <si>
    <t>Rosa canina subsp. corymbifera</t>
  </si>
  <si>
    <t>Rosa dumalis</t>
  </si>
  <si>
    <t>Rosa dumalis subsp. coriifolia</t>
  </si>
  <si>
    <t>Rosa dumalis subsp. dumalis</t>
  </si>
  <si>
    <t>Rosa dumalis subsp. subcanina</t>
  </si>
  <si>
    <t>Amaranthus graecizans subsp. graecizans</t>
  </si>
  <si>
    <t>Amaranthus graecizans subsp. sylvestris</t>
  </si>
  <si>
    <t>Amaranthus graecizans subsp. thellungianus</t>
  </si>
  <si>
    <t>Amaranthus hybridus</t>
  </si>
  <si>
    <t>Amaranthus hypochondriacus</t>
  </si>
  <si>
    <t>Amaranthus palmeri</t>
  </si>
  <si>
    <t>Amaranthus powellii</t>
  </si>
  <si>
    <t>Amaranthus quitensis</t>
  </si>
  <si>
    <t>Amaranthus retroflexus</t>
  </si>
  <si>
    <t>Amaranthus rudis</t>
  </si>
  <si>
    <t>Amaranthus viridis</t>
  </si>
  <si>
    <t>Ambrosia artemisiifolia</t>
  </si>
  <si>
    <t>Ambrosia psilostachya</t>
  </si>
  <si>
    <t>Ambrosia trifida</t>
  </si>
  <si>
    <t>Amelanchier ovalis</t>
  </si>
  <si>
    <t>Ammi majus</t>
  </si>
  <si>
    <t>Ammi visnaga</t>
  </si>
  <si>
    <t>Ammobium alatum</t>
  </si>
  <si>
    <t>Anethum graveolens</t>
  </si>
  <si>
    <t>Angelica archangelica</t>
  </si>
  <si>
    <t>Angelica archangelica subsp. archangelica</t>
  </si>
  <si>
    <t>Angelica palustris</t>
  </si>
  <si>
    <t>Angelica sylvestris</t>
  </si>
  <si>
    <t>Angelica sylvestris subsp. sylvestris</t>
  </si>
  <si>
    <t>Anoda cristata</t>
  </si>
  <si>
    <t>Antennaria dioica</t>
  </si>
  <si>
    <t>Anthemis arvensis</t>
  </si>
  <si>
    <t>Anthemis cotula</t>
  </si>
  <si>
    <t>Anthemis cretica</t>
  </si>
  <si>
    <t>Anthemis cretica subsp. columnae</t>
  </si>
  <si>
    <t>Anthemis ruthenica</t>
  </si>
  <si>
    <t>Echinops sphaerocephalus</t>
  </si>
  <si>
    <t>Echium maculatum</t>
  </si>
  <si>
    <t>Trifolium pratense subsp. americanum</t>
  </si>
  <si>
    <t>Trifolium pratense subsp. pratense</t>
  </si>
  <si>
    <t>Trifolium pratense subsp. sativum</t>
  </si>
  <si>
    <t>Trifolium repens</t>
  </si>
  <si>
    <t>Trifolium resupinatum</t>
  </si>
  <si>
    <t>Anthyllis vulneraria subsp. carpatica</t>
  </si>
  <si>
    <t>Tragopogon pratensis subsp. minor</t>
  </si>
  <si>
    <t>Tragopogon pratensis subsp. pratensis</t>
  </si>
  <si>
    <t>Tragus racemosus</t>
  </si>
  <si>
    <t>Trapa natans</t>
  </si>
  <si>
    <t>Traunsteinera globosa</t>
  </si>
  <si>
    <t>Tribulus terrestris</t>
  </si>
  <si>
    <t>Trichomanes speciosum</t>
  </si>
  <si>
    <t>Trichophorum alpinum</t>
  </si>
  <si>
    <t>Trichophorum cespitosum</t>
  </si>
  <si>
    <t>Trientalis europaea</t>
  </si>
  <si>
    <t>Trifolium alexandrinum</t>
  </si>
  <si>
    <t>Trifolium alpestre</t>
  </si>
  <si>
    <t>Trifolium alpinum</t>
  </si>
  <si>
    <t>Trifolium ambiguum</t>
  </si>
  <si>
    <t>Trifolium angulatum</t>
  </si>
  <si>
    <t>Trifolium angustifolium</t>
  </si>
  <si>
    <t>Trifolium arvense</t>
  </si>
  <si>
    <t>Trifolium aureum</t>
  </si>
  <si>
    <t>Trifolium badium</t>
  </si>
  <si>
    <t>Trifolium campestre</t>
  </si>
  <si>
    <t>Trifolium diffusum</t>
  </si>
  <si>
    <t>Trifolium dubium</t>
  </si>
  <si>
    <t>Ficaria calthifolia</t>
  </si>
  <si>
    <t>Ficaria verna</t>
  </si>
  <si>
    <t>Ficus carica</t>
  </si>
  <si>
    <t>Filago arvensis</t>
  </si>
  <si>
    <t>Filago lutescens</t>
  </si>
  <si>
    <t>Filago minima</t>
  </si>
  <si>
    <t>Filago vulgaris</t>
  </si>
  <si>
    <t>Filipendula kamtschatica</t>
  </si>
  <si>
    <t>Filipendula ulmaria</t>
  </si>
  <si>
    <t>Filipendula ulmaria subsp. picbaueri</t>
  </si>
  <si>
    <t>Filipendula ulmaria subsp. ulmaria</t>
  </si>
  <si>
    <t>Filipendula vulgaris</t>
  </si>
  <si>
    <t>Foeniculum vulgare</t>
  </si>
  <si>
    <t>Forsythia suspensa</t>
  </si>
  <si>
    <t>Fragaria moschata</t>
  </si>
  <si>
    <t>Fragaria vesca</t>
  </si>
  <si>
    <t>Fragaria viridis</t>
  </si>
  <si>
    <t>Frangula alnus</t>
  </si>
  <si>
    <t>Fraxinus angustifolia</t>
  </si>
  <si>
    <t>Rubus kuleszae</t>
  </si>
  <si>
    <t>Rubus laciniatus</t>
  </si>
  <si>
    <t>Rubus lividus</t>
  </si>
  <si>
    <t>Rubus lusaticus</t>
  </si>
  <si>
    <t>Rubus macrophyllus</t>
  </si>
  <si>
    <t>Rubus micans</t>
  </si>
  <si>
    <t>Rubus mollis</t>
  </si>
  <si>
    <t>Rubus montanus</t>
  </si>
  <si>
    <t>Rubus moschus</t>
  </si>
  <si>
    <t>Galium parisiense</t>
  </si>
  <si>
    <t>Gentianella campestris subsp. campestris</t>
  </si>
  <si>
    <t>Gentianella campestris subsp. suecica</t>
  </si>
  <si>
    <t>Gentianopsis ciliata</t>
  </si>
  <si>
    <t>Geranium bohemicum</t>
  </si>
  <si>
    <t>Geranium columbinum</t>
  </si>
  <si>
    <t>Rumex longifolius</t>
  </si>
  <si>
    <t>Rumex longifolius subsp. longifolius</t>
  </si>
  <si>
    <t>Rumex longifolius subsp. sourekii</t>
  </si>
  <si>
    <t>Rumex maritimus</t>
  </si>
  <si>
    <t>Rumex obovatus</t>
  </si>
  <si>
    <t>Rumex obtusifolius</t>
  </si>
  <si>
    <t>Rumex obtusifolius var. microcarpus</t>
  </si>
  <si>
    <t>Rumex obtusifolius var. obtusifolius</t>
  </si>
  <si>
    <t>Rumex obtusifolius var. subalpinus</t>
  </si>
  <si>
    <t>Rumex obtusifolius var. transiens</t>
  </si>
  <si>
    <t>Rumex palustris</t>
  </si>
  <si>
    <t>Rumex patientia</t>
  </si>
  <si>
    <t>Rumex patientia subsp. patientia</t>
  </si>
  <si>
    <t>Rumex rugosus</t>
  </si>
  <si>
    <t>Rumex sanguineus</t>
  </si>
  <si>
    <t>Rumex scutatus</t>
  </si>
  <si>
    <t>Rumex stenophyllus</t>
  </si>
  <si>
    <t>Rumex thyrsiflorus</t>
  </si>
  <si>
    <t>Rumex triangulivalvis</t>
  </si>
  <si>
    <t>Gilia tricolor</t>
  </si>
  <si>
    <t>Ginkgo biloba</t>
  </si>
  <si>
    <t>Gladiolus communis</t>
  </si>
  <si>
    <t>Gladiolus imbricatus</t>
  </si>
  <si>
    <t>Gladiolus palustris</t>
  </si>
  <si>
    <t>Glaucium corniculatum</t>
  </si>
  <si>
    <t>Glaucium flavum</t>
  </si>
  <si>
    <t>Glaux maritima</t>
  </si>
  <si>
    <t>Glechoma hederacea</t>
  </si>
  <si>
    <t>Glechoma hirsuta</t>
  </si>
  <si>
    <t>Gleditsia triacanthos</t>
  </si>
  <si>
    <t>Globularia bisnagarica</t>
  </si>
  <si>
    <t>Glyceria declinata</t>
  </si>
  <si>
    <t>Glyceria fluitans</t>
  </si>
  <si>
    <t>Glyceria maxima</t>
  </si>
  <si>
    <t>Glyceria nemoralis</t>
  </si>
  <si>
    <t>Glyceria notata</t>
  </si>
  <si>
    <t>Glyceria striata</t>
  </si>
  <si>
    <t>Glycine max</t>
  </si>
  <si>
    <t>Glycyrrhiza glabra</t>
  </si>
  <si>
    <t>Gnaphalium norvegicum</t>
  </si>
  <si>
    <t>Gnaphalium supinum</t>
  </si>
  <si>
    <t>Gnaphalium sylvaticum</t>
  </si>
  <si>
    <t>Gnaphalium uliginosum</t>
  </si>
  <si>
    <t>Gagea pratensis agg.</t>
  </si>
  <si>
    <t>Gagea pusilla</t>
  </si>
  <si>
    <t>Gagea transversalis</t>
  </si>
  <si>
    <t>Gagea villosa</t>
  </si>
  <si>
    <t>Gaillardia pulchella</t>
  </si>
  <si>
    <t>Galanthus nivalis</t>
  </si>
  <si>
    <t>Galega officinalis</t>
  </si>
  <si>
    <t>Galeobdolon argentatum</t>
  </si>
  <si>
    <t>Galeobdolon luteum</t>
  </si>
  <si>
    <t>Galeobdolon montanum</t>
  </si>
  <si>
    <t>Galium uliginosum</t>
  </si>
  <si>
    <t>Galium valdepilosum</t>
  </si>
  <si>
    <t>Galium verrucosum</t>
  </si>
  <si>
    <t>Galium verum</t>
  </si>
  <si>
    <t>Galium verum agg.</t>
  </si>
  <si>
    <t>Galium wirtgenii</t>
  </si>
  <si>
    <t>Gastridium ventricosum</t>
  </si>
  <si>
    <t>Gaudinia fragilis</t>
  </si>
  <si>
    <t>Genista germanica</t>
  </si>
  <si>
    <t>Genista pilosa</t>
  </si>
  <si>
    <t>Genista sagittalis</t>
  </si>
  <si>
    <t>Genista tinctoria</t>
  </si>
  <si>
    <t>Gentiana acaulis</t>
  </si>
  <si>
    <t>Gentiana asclepiadea</t>
  </si>
  <si>
    <t>Gentiana cruciata</t>
  </si>
  <si>
    <t>Gentiana lutea</t>
  </si>
  <si>
    <t>Hesperis sylvestris</t>
  </si>
  <si>
    <t>Hesperis tristis</t>
  </si>
  <si>
    <t>Heuchera sanguinea</t>
  </si>
  <si>
    <t>Hibiscus syriacus</t>
  </si>
  <si>
    <t>Hibiscus trionum</t>
  </si>
  <si>
    <t>Hieracium albinum</t>
  </si>
  <si>
    <t>Schoenus ferrugineus</t>
  </si>
  <si>
    <t>Fagopyrum tataricum</t>
  </si>
  <si>
    <t>Fagus sylvatica</t>
  </si>
  <si>
    <t>Falcaria vulgaris</t>
  </si>
  <si>
    <t>Fallopia aubertii</t>
  </si>
  <si>
    <t>Fallopia convolvulus</t>
  </si>
  <si>
    <t>Fallopia dumetorum</t>
  </si>
  <si>
    <t>Festuca altissima</t>
  </si>
  <si>
    <t>Festuca amethystina</t>
  </si>
  <si>
    <t>Festuca arundinacea</t>
  </si>
  <si>
    <t>Taraxacum undulatiflorum</t>
  </si>
  <si>
    <t>Taraxacum undulatiforme</t>
  </si>
  <si>
    <t>Taraxacum undulatum</t>
  </si>
  <si>
    <t>Taraxacum uvidum</t>
  </si>
  <si>
    <t>Taraxacum valens</t>
  </si>
  <si>
    <t>Tripleurospermum inodorum</t>
  </si>
  <si>
    <t>Trisetum flavescens</t>
  </si>
  <si>
    <t>Triticum aestivum</t>
  </si>
  <si>
    <t>Triticum monococcum</t>
  </si>
  <si>
    <t>Triticum turgidum</t>
  </si>
  <si>
    <t>Arrhenatherum elatius subsp. elatius</t>
  </si>
  <si>
    <t>Artemisia abrotanum</t>
  </si>
  <si>
    <t>Artemisia absinthium</t>
  </si>
  <si>
    <t>Artemisia alba</t>
  </si>
  <si>
    <t>Artemisia annua</t>
  </si>
  <si>
    <t>Artemisia austriaca</t>
  </si>
  <si>
    <t>Artemisia biennis</t>
  </si>
  <si>
    <t>Artemisia campestris</t>
  </si>
  <si>
    <t>Artemisia dracunculus</t>
  </si>
  <si>
    <t>Artemisia pancicii</t>
  </si>
  <si>
    <t>Erysimum odoratum</t>
  </si>
  <si>
    <t>Erysimum perofskianum</t>
  </si>
  <si>
    <t>Rubus thelybatos</t>
  </si>
  <si>
    <t>Rubus tuberculatus</t>
  </si>
  <si>
    <t>Rubus ulmifolius</t>
  </si>
  <si>
    <t>Rubus vestitus</t>
  </si>
  <si>
    <t>Rubus vratnensis</t>
  </si>
  <si>
    <t>Rubus wahlbergii</t>
  </si>
  <si>
    <t>Rubus wessbergii</t>
  </si>
  <si>
    <t>Rubus wimmerianus</t>
  </si>
  <si>
    <t>Rubus xanthocarpus</t>
  </si>
  <si>
    <t>Rudbeckia hirta</t>
  </si>
  <si>
    <t>Rudbeckia laciniata</t>
  </si>
  <si>
    <t>Rumex acetosa</t>
  </si>
  <si>
    <t>Ruta graveolens</t>
  </si>
  <si>
    <t>Sagina apetala</t>
  </si>
  <si>
    <t>Sagina apetala subsp. apetala</t>
  </si>
  <si>
    <t>Sagina apetala subsp. erecta</t>
  </si>
  <si>
    <t>Sagina nodosa</t>
  </si>
  <si>
    <t>Sagina procumbens</t>
  </si>
  <si>
    <t>Sagina saginoides</t>
  </si>
  <si>
    <t>Sagina subulata</t>
  </si>
  <si>
    <t>Sagittaria latifolia</t>
  </si>
  <si>
    <t>Sagittaria sagittifolia</t>
  </si>
  <si>
    <t>Salicornia prostrata</t>
  </si>
  <si>
    <t>Salix acutifolia</t>
  </si>
  <si>
    <t>Salix alba</t>
  </si>
  <si>
    <t>Salix alba 'Tristis'</t>
  </si>
  <si>
    <t>Salix 'Americana'</t>
  </si>
  <si>
    <t>Salix appendiculata</t>
  </si>
  <si>
    <t>Salix aurita</t>
  </si>
  <si>
    <t>Salix babylonica</t>
  </si>
  <si>
    <t>Salix bicolor</t>
  </si>
  <si>
    <t>Salix caprea</t>
  </si>
  <si>
    <t>Salix cinerea</t>
  </si>
  <si>
    <t>Goodyera repens</t>
  </si>
  <si>
    <t>Gratiola officinalis</t>
  </si>
  <si>
    <t>Grindelia squarrosa</t>
  </si>
  <si>
    <t>Groenlandia densa</t>
  </si>
  <si>
    <t>Guizotia abyssinica</t>
  </si>
  <si>
    <t>Gymnadenia conopsea</t>
  </si>
  <si>
    <t>Gymnadenia densiflora</t>
  </si>
  <si>
    <t>Gymnadenia odoratissima</t>
  </si>
  <si>
    <t>Gymnocarpium dryopteris</t>
  </si>
  <si>
    <t>Gymnocarpium robertianum</t>
  </si>
  <si>
    <t>Gypsophila elegans</t>
  </si>
  <si>
    <t>Gypsophila fastigiata</t>
  </si>
  <si>
    <t>Gypsophila fastigiata subsp. arenaria</t>
  </si>
  <si>
    <t>Gypsophila fastigiata subsp. fastigiata</t>
  </si>
  <si>
    <t>Gypsophila muralis</t>
  </si>
  <si>
    <t>Gypsophila paniculata</t>
  </si>
  <si>
    <t>Spergula morisonii</t>
  </si>
  <si>
    <t>Stellaria neglecta</t>
  </si>
  <si>
    <t>Stellaria nemorum</t>
  </si>
  <si>
    <t>Stellaria pallida</t>
  </si>
  <si>
    <t>Stellaria palustris</t>
  </si>
  <si>
    <t>Stipa borysthenica</t>
  </si>
  <si>
    <t>Stipa capillata</t>
  </si>
  <si>
    <t>Asperula tinctoria subsp. hungarorum</t>
  </si>
  <si>
    <t>Asperula tinctoria subsp. tinctoria</t>
  </si>
  <si>
    <t>Asplenium adiantum-nigrum</t>
  </si>
  <si>
    <t>Asplenium cuneifolium</t>
  </si>
  <si>
    <t>Asplenium septentrionale</t>
  </si>
  <si>
    <t>Asplenium trichomanes nothosubsp. lovisianum</t>
  </si>
  <si>
    <t>Valeriana dioica</t>
  </si>
  <si>
    <t>Taraxacum ekmanii</t>
  </si>
  <si>
    <t>Taraxacum elegantius</t>
  </si>
  <si>
    <t>Taraxacum erythrospermum</t>
  </si>
  <si>
    <t>Taraxacum expallidiforme</t>
  </si>
  <si>
    <t>Taraxacum exsertiforme</t>
  </si>
  <si>
    <t>Rubus orthostachyoides</t>
  </si>
  <si>
    <t>Rubus orthostachys</t>
  </si>
  <si>
    <t>Rubus parthenocissus</t>
  </si>
  <si>
    <t>Rubus parviflorus</t>
  </si>
  <si>
    <t>Rubus pedemontanus</t>
  </si>
  <si>
    <t>Rubus pericrispatus</t>
  </si>
  <si>
    <t>Rubus permollissimus</t>
  </si>
  <si>
    <t>Rubus perpedatus</t>
  </si>
  <si>
    <t>Rubus perperus</t>
  </si>
  <si>
    <t>Rubus perrobustus</t>
  </si>
  <si>
    <t>Rubus phoenicolasius</t>
  </si>
  <si>
    <t>Rubus phyllostachys</t>
  </si>
  <si>
    <t>Rubus plicatus</t>
  </si>
  <si>
    <t>Rubus portae-moravicae</t>
  </si>
  <si>
    <t>Rubus posnaniensis</t>
  </si>
  <si>
    <t>Rubus praecox</t>
  </si>
  <si>
    <t>Rubus pruinosus</t>
  </si>
  <si>
    <t>Rubus pyramidalis</t>
  </si>
  <si>
    <t>Rubus radula</t>
  </si>
  <si>
    <t>Rubus rudis</t>
  </si>
  <si>
    <t>Rubus salisburgensis</t>
  </si>
  <si>
    <t>Rubus saxatilis</t>
  </si>
  <si>
    <t>Rubus scaber</t>
  </si>
  <si>
    <t>Rubus schleicheri</t>
  </si>
  <si>
    <t>Rubus sendtneri</t>
  </si>
  <si>
    <t>Rubus senticosus</t>
  </si>
  <si>
    <t>Rubus siemianicensis</t>
  </si>
  <si>
    <t>Rubus silesiacus</t>
  </si>
  <si>
    <t>Rubus silvaticus</t>
  </si>
  <si>
    <t>Rubus sprengelii</t>
  </si>
  <si>
    <t>Rubus sulcatus</t>
  </si>
  <si>
    <t>Rubus tabanimontanus</t>
  </si>
  <si>
    <t>Galium pumilum</t>
  </si>
  <si>
    <t>Galium rivale</t>
  </si>
  <si>
    <t>Galium rotundifolium</t>
  </si>
  <si>
    <t>Galium rubioides</t>
  </si>
  <si>
    <t>Galium saxatile</t>
  </si>
  <si>
    <t>Galium spurium</t>
  </si>
  <si>
    <t>Galium sudeticum</t>
  </si>
  <si>
    <t>Galium sylvaticum</t>
  </si>
  <si>
    <t>Galium tricornutum</t>
  </si>
  <si>
    <t>Sisymbrium austriacum</t>
  </si>
  <si>
    <t>Sisymbrium austriacum subsp. austriacum</t>
  </si>
  <si>
    <t>Sisymbrium irio</t>
  </si>
  <si>
    <t>Sisymbrium loeselii</t>
  </si>
  <si>
    <t>Sisymbrium officinale</t>
  </si>
  <si>
    <t>Sisymbrium orientale</t>
  </si>
  <si>
    <t>Sisymbrium orientale subsp. macroloma</t>
  </si>
  <si>
    <t>Sisymbrium orientale subsp. orientale</t>
  </si>
  <si>
    <t>Sisymbrium polymorphum</t>
  </si>
  <si>
    <t>Sisymbrium strictissimum</t>
  </si>
  <si>
    <t>Sisymbrium volgense</t>
  </si>
  <si>
    <t>Sium latifolium</t>
  </si>
  <si>
    <t>Sium sisarum</t>
  </si>
  <si>
    <t>Gentianella germanica</t>
  </si>
  <si>
    <t>Gentianella germanica subsp. germanica</t>
  </si>
  <si>
    <t>Gentianella germanica subsp. solstitialis</t>
  </si>
  <si>
    <t>Gentianella lutescens</t>
  </si>
  <si>
    <t>Gentianella lutescens subsp. carpatica</t>
  </si>
  <si>
    <t>Gentianella lutescens subsp. lutescens</t>
  </si>
  <si>
    <t>Gentianella obtusifolia</t>
  </si>
  <si>
    <t>Gentianella obtusifolia subsp. sturmiana</t>
  </si>
  <si>
    <t>Gentianella praecox</t>
  </si>
  <si>
    <t>Gentianella praecox subsp. bohemica</t>
  </si>
  <si>
    <t>Gentianella praecox subsp. praecox</t>
  </si>
  <si>
    <t>Rumex acetosella</t>
  </si>
  <si>
    <t>Rumex acetosella subsp. acetosella</t>
  </si>
  <si>
    <t>Rumex acetosella subsp. multifidus</t>
  </si>
  <si>
    <t>Rumex acetosella subsp. pyrenaicus</t>
  </si>
  <si>
    <t>Rumex acetosella subsp. tenuifolius</t>
  </si>
  <si>
    <t>Rumex alpinus</t>
  </si>
  <si>
    <t>Rumex aquaticus</t>
  </si>
  <si>
    <t>Rumex arifolius</t>
  </si>
  <si>
    <t>Rumex brownii</t>
  </si>
  <si>
    <t>Rumex confertus</t>
  </si>
  <si>
    <t>Rumex conglomeratus</t>
  </si>
  <si>
    <t>Rumex crispus</t>
  </si>
  <si>
    <t>Rumex dentatus</t>
  </si>
  <si>
    <t>Rumex dentatus subsp. halacsyi</t>
  </si>
  <si>
    <t>Rumex hydrolapathum</t>
  </si>
  <si>
    <t>Euphrasia salisburgensis</t>
  </si>
  <si>
    <t>Euphrasia slovaca</t>
  </si>
  <si>
    <t>Allium fistulosum</t>
  </si>
  <si>
    <t>Allium flavum</t>
  </si>
  <si>
    <t>Allium giganteum</t>
  </si>
  <si>
    <t>Allium karataviense</t>
  </si>
  <si>
    <t>Allium moly</t>
  </si>
  <si>
    <t>Allium nutans</t>
  </si>
  <si>
    <t>Allium oleraceum</t>
  </si>
  <si>
    <t>Allium oreophilum</t>
  </si>
  <si>
    <t>Allium paradoxum</t>
  </si>
  <si>
    <t>Allium paradoxum var. normale</t>
  </si>
  <si>
    <t>Allium paradoxum var. paradoxum</t>
  </si>
  <si>
    <t>Allium porrum</t>
  </si>
  <si>
    <t>Allium rotundum</t>
  </si>
  <si>
    <t>Allium sativum</t>
  </si>
  <si>
    <t>Allium schoenoprasum</t>
  </si>
  <si>
    <t>Thymus pulegioides subsp. carniolicus</t>
  </si>
  <si>
    <t>Sophora japonica</t>
  </si>
  <si>
    <t>Sorbaria sorbifolia</t>
  </si>
  <si>
    <t>Sorbus alnifrons</t>
  </si>
  <si>
    <t>Sorbus aria</t>
  </si>
  <si>
    <t>Sorbus aucuparia</t>
  </si>
  <si>
    <t>Sorbus austriaca</t>
  </si>
  <si>
    <t>Sorbus bohemica</t>
  </si>
  <si>
    <t>Sorbus danubialis</t>
  </si>
  <si>
    <t>Sorbus domestica</t>
  </si>
  <si>
    <t>Sorbus eximia</t>
  </si>
  <si>
    <t>Sorbus gemella</t>
  </si>
  <si>
    <t>Sorbus intermedia</t>
  </si>
  <si>
    <t>Sorbus rhodanthera</t>
  </si>
  <si>
    <t>Sorbus sudetica</t>
  </si>
  <si>
    <t>Sorbus torminalis</t>
  </si>
  <si>
    <t>Sorghum bicolor</t>
  </si>
  <si>
    <t>Sorghum halepense</t>
  </si>
  <si>
    <t>Sparganium angustifolium</t>
  </si>
  <si>
    <t>Sparganium emersum</t>
  </si>
  <si>
    <t>Sparganium erectum</t>
  </si>
  <si>
    <t>Radiola linoides</t>
  </si>
  <si>
    <t>Ranunculus aconitifolius</t>
  </si>
  <si>
    <t>Solanum cornutum</t>
  </si>
  <si>
    <t>Solanum decipiens</t>
  </si>
  <si>
    <t>Solanum dulcamara</t>
  </si>
  <si>
    <t>Solanum linnaeanum</t>
  </si>
  <si>
    <t>Solanum lycopersicum</t>
  </si>
  <si>
    <t>Solanum melongena</t>
  </si>
  <si>
    <t>Solanum nigrum</t>
  </si>
  <si>
    <t>Solanum nigrum agg.</t>
  </si>
  <si>
    <t>Solanum physalifolium</t>
  </si>
  <si>
    <t>Solanum pseudocapsicum</t>
  </si>
  <si>
    <t>Solanum scabrum</t>
  </si>
  <si>
    <t>Solanum sisymbriifolium</t>
  </si>
  <si>
    <t>Solanum triflorum</t>
  </si>
  <si>
    <t>Solanum tuberosum</t>
  </si>
  <si>
    <t>Solanum villosum</t>
  </si>
  <si>
    <t>Soldanella montana</t>
  </si>
  <si>
    <t>Solidago canadensis</t>
  </si>
  <si>
    <t>Solidago gigantea</t>
  </si>
  <si>
    <t>Rheum rhaponticum</t>
  </si>
  <si>
    <t>Rhinanthus alectorolophus</t>
  </si>
  <si>
    <t>Rhinanthus major</t>
  </si>
  <si>
    <t>Rhinanthus minor</t>
  </si>
  <si>
    <t>Rhodanthe manglesii</t>
  </si>
  <si>
    <t>Rhodiola rosea</t>
  </si>
  <si>
    <t>Rhododendron ferrugineum</t>
  </si>
  <si>
    <t>Rhododendron hirsutum</t>
  </si>
  <si>
    <t>Rhodotypos scandens</t>
  </si>
  <si>
    <t>Rhynchospora alba</t>
  </si>
  <si>
    <t>Rhynchospora fusca</t>
  </si>
  <si>
    <t>Ribes alpinum</t>
  </si>
  <si>
    <t>Ribes aureum</t>
  </si>
  <si>
    <t>Ribes malvaceum</t>
  </si>
  <si>
    <t>Ribes nigrum</t>
  </si>
  <si>
    <t>Ribes odoratum</t>
  </si>
  <si>
    <t>Ribes petraeum</t>
  </si>
  <si>
    <t>Ribes rubrum</t>
  </si>
  <si>
    <t>Centaurea jacea subsp. angustifolia</t>
  </si>
  <si>
    <t>Centaurea jacea subsp. jacea</t>
  </si>
  <si>
    <t>Centaurea melitensis</t>
  </si>
  <si>
    <t>Centaurea montana</t>
  </si>
  <si>
    <t>Centaurea montana subsp. mollis</t>
  </si>
  <si>
    <t>Centaurea montana subsp. montana</t>
  </si>
  <si>
    <t>Centaurea nigra</t>
  </si>
  <si>
    <t>Centaurea nigrescens</t>
  </si>
  <si>
    <t>Centaurea phrygia</t>
  </si>
  <si>
    <t>Centaurea pseudophrygia</t>
  </si>
  <si>
    <t>Centaurea scabiosa</t>
  </si>
  <si>
    <t>Centaurea solstitialis</t>
  </si>
  <si>
    <t>Centaurea stenolepis</t>
  </si>
  <si>
    <t>Centaurea stoebe</t>
  </si>
  <si>
    <t>Chenopodium missouriense</t>
  </si>
  <si>
    <t>Chenopodium murale</t>
  </si>
  <si>
    <t>Chenopodium nitrariaceum</t>
  </si>
  <si>
    <t>Chenopodium opulifolium</t>
  </si>
  <si>
    <t>Chenopodium polyspermum</t>
  </si>
  <si>
    <t>Chenopodium probstii</t>
  </si>
  <si>
    <t>Chenopodium quinoa</t>
  </si>
  <si>
    <t>Chenopodium rubrum</t>
  </si>
  <si>
    <t>Chenopodium striatiforme</t>
  </si>
  <si>
    <t>Chenopodium strictum</t>
  </si>
  <si>
    <t>Chenopodium suecicum</t>
  </si>
  <si>
    <t>Alchemilla sericata</t>
  </si>
  <si>
    <t>Alchemilla straminea</t>
  </si>
  <si>
    <t>Alchemilla suavis</t>
  </si>
  <si>
    <t>Alchemilla subcrenata</t>
  </si>
  <si>
    <t>Alchemilla subglobosa</t>
  </si>
  <si>
    <t>Senecio paludosus subsp. paludosus</t>
  </si>
  <si>
    <t>Senecio rupestris</t>
  </si>
  <si>
    <t>Senecio sarracenicus</t>
  </si>
  <si>
    <t>Senecio subalpinus</t>
  </si>
  <si>
    <t>Senecio sylvaticus</t>
  </si>
  <si>
    <t>Senecio umbrosus</t>
  </si>
  <si>
    <t>Senecio vernalis</t>
  </si>
  <si>
    <t>Xanthium albinum</t>
  </si>
  <si>
    <t>Xanthium ripicola</t>
  </si>
  <si>
    <t>Xanthium spinosum</t>
  </si>
  <si>
    <t>Xanthium strumarium</t>
  </si>
  <si>
    <t>Viscum album subsp. austriacum</t>
  </si>
  <si>
    <t>Vitis labrusca</t>
  </si>
  <si>
    <t>Vitis riparia</t>
  </si>
  <si>
    <t>Vitis vinifera</t>
  </si>
  <si>
    <t>Vitis vinifera subsp. sylvestris</t>
  </si>
  <si>
    <t>Vitis vinifera subsp. vinifera</t>
  </si>
  <si>
    <t>Vulpia bromoides</t>
  </si>
  <si>
    <t>Vulpia ciliata</t>
  </si>
  <si>
    <t>Vulpia ligustica</t>
  </si>
  <si>
    <t>Vulpia myuros</t>
  </si>
  <si>
    <t>Weigela floribunda</t>
  </si>
  <si>
    <t>Weigela florida</t>
  </si>
  <si>
    <t>Willemetia stipitata</t>
  </si>
  <si>
    <t>Wisteria sinensis</t>
  </si>
  <si>
    <t>Wolffia arrhiza</t>
  </si>
  <si>
    <t>Biscutella laevigata subsp. varia</t>
  </si>
  <si>
    <t>Bistorta affinis</t>
  </si>
  <si>
    <t>Bistorta amplexicaulis</t>
  </si>
  <si>
    <t>Blechnum spicant</t>
  </si>
  <si>
    <t>Blysmus compressus</t>
  </si>
  <si>
    <t>Bolboschoenus glaucus</t>
  </si>
  <si>
    <t>Bolboschoenus maritimus</t>
  </si>
  <si>
    <t>Bolboschoenus yagara</t>
  </si>
  <si>
    <t>Borago officinalis</t>
  </si>
  <si>
    <t>Bothriochloa ischaemum</t>
  </si>
  <si>
    <t>Botrychium lunaria</t>
  </si>
  <si>
    <t>Buddleja davidii</t>
  </si>
  <si>
    <t>Bunias erucago</t>
  </si>
  <si>
    <t>Bunias orientalis</t>
  </si>
  <si>
    <t>Potamogeton friesii</t>
  </si>
  <si>
    <t>Potentilla recta</t>
  </si>
  <si>
    <t>Potentilla reptans</t>
  </si>
  <si>
    <t>Potentilla sterilis</t>
  </si>
  <si>
    <t>Potentilla supina</t>
  </si>
  <si>
    <t>Potamogeton gramineus</t>
  </si>
  <si>
    <t>Potamogeton lucens</t>
  </si>
  <si>
    <t>Potamogeton natans</t>
  </si>
  <si>
    <t>Potamogeton nodosus</t>
  </si>
  <si>
    <t>Potamogeton obtusifolius</t>
  </si>
  <si>
    <t>Potamogeton perfoliatus</t>
  </si>
  <si>
    <t>Potamogeton polygonifolius</t>
  </si>
  <si>
    <t>Potamogeton praelongus</t>
  </si>
  <si>
    <t>Potamogeton pusillus</t>
  </si>
  <si>
    <t>Potamogeton trichoides</t>
  </si>
  <si>
    <t>Potentilla adscharica</t>
  </si>
  <si>
    <t>Eryngium campestre</t>
  </si>
  <si>
    <t>Eryngium maritimum</t>
  </si>
  <si>
    <t>Elodea canadensis</t>
  </si>
  <si>
    <t>Elodea nuttallii</t>
  </si>
  <si>
    <t>Elsholtzia ciliata</t>
  </si>
  <si>
    <t>Elymus canadensis</t>
  </si>
  <si>
    <t>Elymus caninus</t>
  </si>
  <si>
    <t>Elymus trachycaulus</t>
  </si>
  <si>
    <t>Typha shuttleworthii</t>
  </si>
  <si>
    <t>Ulex europaeus</t>
  </si>
  <si>
    <t>Ulmus glabra</t>
  </si>
  <si>
    <t>Ulmus laevis</t>
  </si>
  <si>
    <t>Ulmus minor</t>
  </si>
  <si>
    <t>Urtica dioica</t>
  </si>
  <si>
    <t>Urtica kioviensis</t>
  </si>
  <si>
    <t>Urtica pilulifera</t>
  </si>
  <si>
    <t>Urtica urens</t>
  </si>
  <si>
    <t>Utricularia australis</t>
  </si>
  <si>
    <t>Festuca gigantea</t>
  </si>
  <si>
    <t>Sparganium erectum subsp. erectum</t>
  </si>
  <si>
    <t>Sparganium erectum subsp. microcarpum</t>
  </si>
  <si>
    <t>Poa nemoralis</t>
  </si>
  <si>
    <t>Poa palustris</t>
  </si>
  <si>
    <t>Poa pratensis</t>
  </si>
  <si>
    <t>Poa pratensis agg.</t>
  </si>
  <si>
    <t>Poa remota</t>
  </si>
  <si>
    <t>Poa riphaea</t>
  </si>
  <si>
    <t>Poa supina</t>
  </si>
  <si>
    <t>Poa trivialis</t>
  </si>
  <si>
    <t>Galeopsis angustifolia</t>
  </si>
  <si>
    <t>Galeopsis bifida</t>
  </si>
  <si>
    <t>Galeopsis ladanum</t>
  </si>
  <si>
    <t>Galeopsis pernhofferi</t>
  </si>
  <si>
    <t>Galeopsis pubescens</t>
  </si>
  <si>
    <t>Galeopsis segetum</t>
  </si>
  <si>
    <t>Galeopsis speciosa</t>
  </si>
  <si>
    <t>Eragrostis minor</t>
  </si>
  <si>
    <t>Eragrostis multicaulis</t>
  </si>
  <si>
    <t>Eragrostis pectinacea</t>
  </si>
  <si>
    <t>Eragrostis pilosa</t>
  </si>
  <si>
    <t>Eragrostis tef</t>
  </si>
  <si>
    <t>Eranthis hyemalis</t>
  </si>
  <si>
    <t>Erica carnea</t>
  </si>
  <si>
    <t>Erica tetralix</t>
  </si>
  <si>
    <t>Erigeron acris</t>
  </si>
  <si>
    <t>Erigeron acris agg.</t>
  </si>
  <si>
    <t>Potentilla alba</t>
  </si>
  <si>
    <t>Potentilla anglica</t>
  </si>
  <si>
    <t>Potentilla anserina</t>
  </si>
  <si>
    <t>Potentilla argentea</t>
  </si>
  <si>
    <t>Potentilla aurea</t>
  </si>
  <si>
    <t>Potentilla collina</t>
  </si>
  <si>
    <t>Potentilla crantzii</t>
  </si>
  <si>
    <t>Potentilla crantzii subsp. serpentini</t>
  </si>
  <si>
    <t>Potentilla erecta</t>
  </si>
  <si>
    <t>Potentilla heptaphylla</t>
  </si>
  <si>
    <t>Potentilla inclinata</t>
  </si>
  <si>
    <t>Potentilla intermedia</t>
  </si>
  <si>
    <t>Potentilla lindackeri</t>
  </si>
  <si>
    <t>Potentilla micrantha</t>
  </si>
  <si>
    <t>Potentilla norvegica</t>
  </si>
  <si>
    <t>Potentilla patula</t>
  </si>
  <si>
    <t>Buphthalmum salicifolium</t>
  </si>
  <si>
    <t>Bupleurum affine</t>
  </si>
  <si>
    <t>Bupleurum croceum</t>
  </si>
  <si>
    <t>Bupleurum falcatum</t>
  </si>
  <si>
    <t>Alchemilla tytthantha</t>
  </si>
  <si>
    <t>Taraxacum hollandicum</t>
  </si>
  <si>
    <t>Taraxacum horridifrons</t>
  </si>
  <si>
    <t>Taraxacum huelphersianum</t>
  </si>
  <si>
    <t>Taraxacum polyodon</t>
  </si>
  <si>
    <t>Taraxacum porrigens</t>
  </si>
  <si>
    <t>Taraxacum portentosum</t>
  </si>
  <si>
    <t>Taraxacum pronilobum</t>
  </si>
  <si>
    <t>Taraxacum proximum</t>
  </si>
  <si>
    <t>Leucojum vernum</t>
  </si>
  <si>
    <t>Carex buekii</t>
  </si>
  <si>
    <t>Asplenium trichomanes subsp. trichomanes</t>
  </si>
  <si>
    <t>Asplenium viride</t>
  </si>
  <si>
    <t>Valeriana excelsa</t>
  </si>
  <si>
    <t>Valeriana excelsa subsp. sambucifolia</t>
  </si>
  <si>
    <t>Valeriana officinalis</t>
  </si>
  <si>
    <t>Valeriana officinalis agg.</t>
  </si>
  <si>
    <t>Euphrasia stricta</t>
  </si>
  <si>
    <t>Festuca arundinacea subsp. uechtritziana</t>
  </si>
  <si>
    <t>Festuca brevipila</t>
  </si>
  <si>
    <t>Festuca drymeja</t>
  </si>
  <si>
    <t>Festuca filiformis</t>
  </si>
  <si>
    <t>Echinochloa muricata</t>
  </si>
  <si>
    <t>Echinochloa oryzoides</t>
  </si>
  <si>
    <t>Echinochloa utilis</t>
  </si>
  <si>
    <t>Echinocystis lobata</t>
  </si>
  <si>
    <t>Centaurium erythraea</t>
  </si>
  <si>
    <t>Centaurium littorale</t>
  </si>
  <si>
    <t>Centaurium littorale subsp. compressum</t>
  </si>
  <si>
    <t>Centaurium pulchellum</t>
  </si>
  <si>
    <t>Centranthus ruber</t>
  </si>
  <si>
    <t>Centunculus minimus</t>
  </si>
  <si>
    <t>Cephalanthera damasonium</t>
  </si>
  <si>
    <t>Cephalanthera longifolia</t>
  </si>
  <si>
    <t>Cephalanthera rubra</t>
  </si>
  <si>
    <t>Cephalaria gigantea</t>
  </si>
  <si>
    <t>Cerastium alsinifolium</t>
  </si>
  <si>
    <t>Cerastium arvense</t>
  </si>
  <si>
    <t>Cerastium arvense subsp. arvense</t>
  </si>
  <si>
    <t>Cerastium brachypetalum</t>
  </si>
  <si>
    <t>Cerastium dubium</t>
  </si>
  <si>
    <t>Cerastium fontanum</t>
  </si>
  <si>
    <t>Cerastium glomeratum</t>
  </si>
  <si>
    <t>Cerastium glutinosum</t>
  </si>
  <si>
    <t>Cerastium holosteoides</t>
  </si>
  <si>
    <t>Cerastium lucorum</t>
  </si>
  <si>
    <t>Cerastium pumilum</t>
  </si>
  <si>
    <t>Cerastium pumilum agg.</t>
  </si>
  <si>
    <t>Cerastium semidecandrum</t>
  </si>
  <si>
    <t>Cerastium tenoreanum</t>
  </si>
  <si>
    <t>Cerastium tomentosum</t>
  </si>
  <si>
    <t>Ceratophyllum demersum</t>
  </si>
  <si>
    <t>Ceratophyllum submersum</t>
  </si>
  <si>
    <t>Cercis siliquastrum</t>
  </si>
  <si>
    <t>Cerinthe minor</t>
  </si>
  <si>
    <t>Chaenomeles japonica</t>
  </si>
  <si>
    <t>Chaenomeles speciosa</t>
  </si>
  <si>
    <t>Chaerophyllum aromaticum</t>
  </si>
  <si>
    <t>Chaerophyllum aureum</t>
  </si>
  <si>
    <t>Chaerophyllum bulbosum</t>
  </si>
  <si>
    <t>Chaerophyllum hirsutum</t>
  </si>
  <si>
    <t>Chaerophyllum temulum</t>
  </si>
  <si>
    <t>Chamaecyparis lawsoniana</t>
  </si>
  <si>
    <t>Eleocharis quinqueflora</t>
  </si>
  <si>
    <t>Eleocharis uniglumis</t>
  </si>
  <si>
    <t>Taraxacum flavostylum</t>
  </si>
  <si>
    <t>Taraxacum fulvum</t>
  </si>
  <si>
    <t>Taraxacum fusciflorum</t>
  </si>
  <si>
    <t>Taraxacum gelertii</t>
  </si>
  <si>
    <t>Taraxacum gesticulans</t>
  </si>
  <si>
    <t>Taraxacum gibberum</t>
  </si>
  <si>
    <t>Taraxacum glossodon</t>
  </si>
  <si>
    <t>Taraxacum intumescens</t>
  </si>
  <si>
    <t>Taraxacum inundatum</t>
  </si>
  <si>
    <t>Taraxacum irrigatum</t>
  </si>
  <si>
    <t>Hordeum secalinum</t>
  </si>
  <si>
    <t>Hordeum vulgare</t>
  </si>
  <si>
    <t>Homogyne alpina</t>
  </si>
  <si>
    <t>Hordelymus europaeus</t>
  </si>
  <si>
    <t>Hyoscyamus niger</t>
  </si>
  <si>
    <t>Thymelaea passerina</t>
  </si>
  <si>
    <t>Thymus alpestris</t>
  </si>
  <si>
    <t>Thymus glabrescens</t>
  </si>
  <si>
    <t>Thymus pannonicus</t>
  </si>
  <si>
    <t>Thymus praecox</t>
  </si>
  <si>
    <t>Thymus praecox subsp. praecox</t>
  </si>
  <si>
    <t>Thymus pulcherrimus</t>
  </si>
  <si>
    <t>Thymus pulcherrimus subsp. sudeticus</t>
  </si>
  <si>
    <t>Thymus pulegioides</t>
  </si>
  <si>
    <t>Juncus alpinoarticulatus</t>
  </si>
  <si>
    <t>Juncus articulatus</t>
  </si>
  <si>
    <t>Juncus atratus</t>
  </si>
  <si>
    <t>Juncus bufonius</t>
  </si>
  <si>
    <t>Juncus bufonius agg.</t>
  </si>
  <si>
    <t>Juncus bulbosus</t>
  </si>
  <si>
    <t>Juncus capitatus</t>
  </si>
  <si>
    <t>Juncus compressus</t>
  </si>
  <si>
    <t>Koeleria glauca</t>
  </si>
  <si>
    <t>Koeleria macrantha</t>
  </si>
  <si>
    <t>Náchod</t>
  </si>
  <si>
    <t>Erophila verna</t>
  </si>
  <si>
    <t>Eruca sativa</t>
  </si>
  <si>
    <t>Erucastrum gallicum</t>
  </si>
  <si>
    <t>Erucastrum nasturtiifolium</t>
  </si>
  <si>
    <t>Eleocharis uniglumis subsp. sterneri</t>
  </si>
  <si>
    <t>Eleocharis uniglumis subsp. uniglumis</t>
  </si>
  <si>
    <t>Eleusine indica</t>
  </si>
  <si>
    <t>Allium senescens</t>
  </si>
  <si>
    <t>Allium senescens subsp. montanum</t>
  </si>
  <si>
    <t>Allium sphaerocephalon</t>
  </si>
  <si>
    <t>Allium stipitatum</t>
  </si>
  <si>
    <t>Allium strictum</t>
  </si>
  <si>
    <t>Allium ursinum subsp. ucrainicum</t>
  </si>
  <si>
    <t>Allium ursinum subsp. ursinum</t>
  </si>
  <si>
    <t>Allium victorialis</t>
  </si>
  <si>
    <t>Allium vineale</t>
  </si>
  <si>
    <t>Allium zebdanense</t>
  </si>
  <si>
    <t>Alnus alnobetula</t>
  </si>
  <si>
    <t>Alnus glutinosa</t>
  </si>
  <si>
    <t>Alnus incana</t>
  </si>
  <si>
    <t>Alnus rugosa</t>
  </si>
  <si>
    <t>Alopecurus aequalis</t>
  </si>
  <si>
    <t>Alopecurus geniculatus</t>
  </si>
  <si>
    <t>Alopecurus myosuroides</t>
  </si>
  <si>
    <t>Alopecurus pratensis</t>
  </si>
  <si>
    <t>Stellaria holostea</t>
  </si>
  <si>
    <t>Stellaria longifolia</t>
  </si>
  <si>
    <t>Stellaria media</t>
  </si>
  <si>
    <t>Stellaria media agg.</t>
  </si>
  <si>
    <t>Tragopogon dubius</t>
  </si>
  <si>
    <t>Tragopogon orientalis</t>
  </si>
  <si>
    <t>Tragopogon porrifolius</t>
  </si>
  <si>
    <t>Tragopogon pratensis</t>
  </si>
  <si>
    <t>Trifolium retusum</t>
  </si>
  <si>
    <t>Trifolium rubens</t>
  </si>
  <si>
    <t>Trifolium spadiceum</t>
  </si>
  <si>
    <t>Trifolium squamosum</t>
  </si>
  <si>
    <t>Trifolium striatum</t>
  </si>
  <si>
    <t>Trifolium subterraneum</t>
  </si>
  <si>
    <t>Trifolium tomentosum</t>
  </si>
  <si>
    <t>Triglochin maritima</t>
  </si>
  <si>
    <t>Trigonella caerulea</t>
  </si>
  <si>
    <t>Trigonella foenum-graecum</t>
  </si>
  <si>
    <t>Trinia glauca</t>
  </si>
  <si>
    <t>Trinia ucrainica</t>
  </si>
  <si>
    <t>Armoracia rusticana</t>
  </si>
  <si>
    <t>Arnica montana</t>
  </si>
  <si>
    <t>Arnoseris minima</t>
  </si>
  <si>
    <t>Aronia melanocarpa</t>
  </si>
  <si>
    <t>Arrhenatherum elatius</t>
  </si>
  <si>
    <t>Argyranthemum frutescens</t>
  </si>
  <si>
    <t>Aristolochia clematitis</t>
  </si>
  <si>
    <t>Artemisia verlotiorum</t>
  </si>
  <si>
    <t>Artemisia vulgaris</t>
  </si>
  <si>
    <t>Arum cylindraceum</t>
  </si>
  <si>
    <t>Arum maculatum</t>
  </si>
  <si>
    <t>Asarum europaeum</t>
  </si>
  <si>
    <t>Asclepias syriaca</t>
  </si>
  <si>
    <t>Asparagus officinalis</t>
  </si>
  <si>
    <t>Asperugo procumbens</t>
  </si>
  <si>
    <t>Asperula arvensis</t>
  </si>
  <si>
    <t>Asperula cynanchica</t>
  </si>
  <si>
    <t>Asperula orientalis</t>
  </si>
  <si>
    <t>Asperula tinctoria</t>
  </si>
  <si>
    <t>Festuca valesiaca</t>
  </si>
  <si>
    <t>Festuca versicolor</t>
  </si>
  <si>
    <t>Saxifraga oppositifolia</t>
  </si>
  <si>
    <t>Saxifraga paniculata</t>
  </si>
  <si>
    <t>Saxifraga rosacea</t>
  </si>
  <si>
    <t>Saxifraga rosacea subsp. sponhemica</t>
  </si>
  <si>
    <t>Saxifraga rosacea subsp. steinmannii</t>
  </si>
  <si>
    <t>Saxifraga rotundifolia</t>
  </si>
  <si>
    <t>Saxifraga tridactylites</t>
  </si>
  <si>
    <t>Saxifraga umbrosa</t>
  </si>
  <si>
    <t>Scabiosa canescens</t>
  </si>
  <si>
    <t>Scabiosa columbaria</t>
  </si>
  <si>
    <t>Scabiosa lucida</t>
  </si>
  <si>
    <t>Scabiosa lucida subsp. calcicola</t>
  </si>
  <si>
    <t>Scabiosa lucida subsp. lucida</t>
  </si>
  <si>
    <t>Scabiosa ochroleuca</t>
  </si>
  <si>
    <t>Scandix pecten-veneris</t>
  </si>
  <si>
    <t>Scheuchzeria palustris</t>
  </si>
  <si>
    <t>Schkuhria pinnata</t>
  </si>
  <si>
    <t>Schoenoplectus lacustris</t>
  </si>
  <si>
    <t>Schoenoplectus mucronatus</t>
  </si>
  <si>
    <t>Schoenoplectus pungens</t>
  </si>
  <si>
    <t>Schoenoplectus supinus</t>
  </si>
  <si>
    <t>Schoenoplectus tabernaemontani</t>
  </si>
  <si>
    <t>Schoenoplectus triqueter</t>
  </si>
  <si>
    <t>Tilia americana</t>
  </si>
  <si>
    <t>Tilia cordata</t>
  </si>
  <si>
    <t>Tilia euchlora</t>
  </si>
  <si>
    <t>Tilia petiolaris</t>
  </si>
  <si>
    <t>Tilia platyphyllos</t>
  </si>
  <si>
    <t>Tilia platyphyllos subsp. cordifolia</t>
  </si>
  <si>
    <t>Tilia platyphyllos subsp. platyphyllos</t>
  </si>
  <si>
    <t>Tilia platyphyllos subsp. pseudorubra</t>
  </si>
  <si>
    <t>Tilia tomentosa</t>
  </si>
  <si>
    <t>Tillaea aquatica</t>
  </si>
  <si>
    <t>Tofieldia calyculata</t>
  </si>
  <si>
    <t>Tolpis barbata</t>
  </si>
  <si>
    <t>Tordylium maximum</t>
  </si>
  <si>
    <t>Torilis arvensis</t>
  </si>
  <si>
    <t>Anthriscus sylvestris</t>
  </si>
  <si>
    <t>Anthyllis vulneraria</t>
  </si>
  <si>
    <t>Trifolium patens</t>
  </si>
  <si>
    <t>Trifolium pratense</t>
  </si>
  <si>
    <t>Aremonia agrimonoides</t>
  </si>
  <si>
    <t>Arenaria grandiflora</t>
  </si>
  <si>
    <t>Valeriana simplicifolia</t>
  </si>
  <si>
    <t>Valeriana stolonifera</t>
  </si>
  <si>
    <t>Valeriana stolonifera subsp. angustifolia</t>
  </si>
  <si>
    <t>Valeriana tripteris</t>
  </si>
  <si>
    <t>Valeriana tripteris subsp. austriaca</t>
  </si>
  <si>
    <t>Valerianella carinata</t>
  </si>
  <si>
    <t>Valerianella dentata</t>
  </si>
  <si>
    <t>Valerianella dentata subsp. dentata</t>
  </si>
  <si>
    <t>Valerianella dentata subsp. eriosperma</t>
  </si>
  <si>
    <t>Valerianella locusta</t>
  </si>
  <si>
    <t>Valerianella rimosa</t>
  </si>
  <si>
    <t>Vallisneria spiralis</t>
  </si>
  <si>
    <t>Ventenata dubia</t>
  </si>
  <si>
    <t>Veratrum album</t>
  </si>
  <si>
    <t>Veratrum album subsp. album</t>
  </si>
  <si>
    <t>Veratrum nigrum</t>
  </si>
  <si>
    <t>Verbascum blattaria</t>
  </si>
  <si>
    <t>Verbascum chaixii</t>
  </si>
  <si>
    <t>Verbascum chaixii subsp. austriacum</t>
  </si>
  <si>
    <t>Verbascum densiflorum</t>
  </si>
  <si>
    <t>Verbascum lychnitis</t>
  </si>
  <si>
    <t>Avenula pubescens</t>
  </si>
  <si>
    <t>Axyris amaranthoides</t>
  </si>
  <si>
    <t>Azolla filiculoides</t>
  </si>
  <si>
    <t>Ballota nigra</t>
  </si>
  <si>
    <t>Ballota nigra subsp. meridionalis</t>
  </si>
  <si>
    <t>Ballota nigra subsp. nigra</t>
  </si>
  <si>
    <t>Barbarea stricta</t>
  </si>
  <si>
    <t>Barbarea vulgaris</t>
  </si>
  <si>
    <t>Staphylea pinnata</t>
  </si>
  <si>
    <t>Stellaria alsine</t>
  </si>
  <si>
    <t>Stellaria graminea</t>
  </si>
  <si>
    <t>Verbena bonariensis</t>
  </si>
  <si>
    <t>Verbena officinalis</t>
  </si>
  <si>
    <t>Verbena peruviana</t>
  </si>
  <si>
    <t>Verbena rigida</t>
  </si>
  <si>
    <t>Stipa dasyphylla</t>
  </si>
  <si>
    <t>Stipa eriocaulis</t>
  </si>
  <si>
    <t>Stipa pennata</t>
  </si>
  <si>
    <t>Stipa pennata agg.</t>
  </si>
  <si>
    <t>Stipa pennata var. pennata</t>
  </si>
  <si>
    <t>Stipa pennata var. puberula</t>
  </si>
  <si>
    <t>Stipa pulcherrima</t>
  </si>
  <si>
    <t>Stipa smirnovii</t>
  </si>
  <si>
    <t>Stipa tirsa</t>
  </si>
  <si>
    <t>Stratiotes aloides</t>
  </si>
  <si>
    <t>Streptopus amplexifolius</t>
  </si>
  <si>
    <t>Veronica agrestis</t>
  </si>
  <si>
    <t>Veronica anagallis-aquatica</t>
  </si>
  <si>
    <t>Veronica anagallis-aquatica agg.</t>
  </si>
  <si>
    <t>Veronica anagalloides</t>
  </si>
  <si>
    <t>Veronica arvensis</t>
  </si>
  <si>
    <t>Veronica austriaca</t>
  </si>
  <si>
    <t>Veronica beccabunga</t>
  </si>
  <si>
    <t>Veronica bellidioides</t>
  </si>
  <si>
    <t>Veronica catenata</t>
  </si>
  <si>
    <t>Veronica chamaedrys</t>
  </si>
  <si>
    <t>Veronica chamaedrys agg.</t>
  </si>
  <si>
    <t>Veronica dillenii</t>
  </si>
  <si>
    <t>Veronica praecox</t>
  </si>
  <si>
    <t>Vicia cracca agg.</t>
  </si>
  <si>
    <t>Vicia dalmatica</t>
  </si>
  <si>
    <t>Vicia dumetorum</t>
  </si>
  <si>
    <t>Vicia ervilia</t>
  </si>
  <si>
    <t>Vicia faba</t>
  </si>
  <si>
    <t>Vicia grandiflora</t>
  </si>
  <si>
    <t>Vicia hirsuta</t>
  </si>
  <si>
    <t>Vicia lathyroides</t>
  </si>
  <si>
    <t>Vicia lutea</t>
  </si>
  <si>
    <t>Vicia melanops</t>
  </si>
  <si>
    <t>Vicia narbonensis</t>
  </si>
  <si>
    <t>Vicia onobrychioides</t>
  </si>
  <si>
    <t>Vicia oreophila</t>
  </si>
  <si>
    <t>Woodsia alpina</t>
  </si>
  <si>
    <t>Woodsia ilvensis</t>
  </si>
  <si>
    <t>Xeranthemum annuum</t>
  </si>
  <si>
    <t>Zannichellia palustris</t>
  </si>
  <si>
    <t>Zea mays</t>
  </si>
  <si>
    <t>Zelkova serrata</t>
  </si>
  <si>
    <t>Zinnia elegans</t>
  </si>
  <si>
    <t>Metasequoia glyptostroboides</t>
  </si>
  <si>
    <t>Meum athamanticum</t>
  </si>
  <si>
    <t>Polycarpon tetraphyllum</t>
  </si>
  <si>
    <t>Polycnemum arvense</t>
  </si>
  <si>
    <t>Polycnemum heuffelii</t>
  </si>
  <si>
    <t>Polycnemum majus</t>
  </si>
  <si>
    <t>Polygala amara</t>
  </si>
  <si>
    <t>Polygala amara subsp. brachyptera</t>
  </si>
  <si>
    <t>Viscum album subsp. album</t>
  </si>
  <si>
    <t>Brassica napus</t>
  </si>
  <si>
    <t>Brassica nigra</t>
  </si>
  <si>
    <t>Brassica oleracea</t>
  </si>
  <si>
    <t>Brassica rapa</t>
  </si>
  <si>
    <t>Briza maxima</t>
  </si>
  <si>
    <t>Briza media</t>
  </si>
  <si>
    <t>Briza minor</t>
  </si>
  <si>
    <t>Hieracium chlorocephalum</t>
  </si>
  <si>
    <t>Hieracium chrysostyloides</t>
  </si>
  <si>
    <t>Hieracium corconticum</t>
  </si>
  <si>
    <t>Hieracium decipiens</t>
  </si>
  <si>
    <t>Hieracium diaphanoides</t>
  </si>
  <si>
    <t>Hieracium engleri</t>
  </si>
  <si>
    <t>Pardubice</t>
  </si>
  <si>
    <t>58b</t>
  </si>
  <si>
    <t>Pulsatilla vernalis var. vernalis</t>
  </si>
  <si>
    <t>Pulsatilla vulgaris</t>
  </si>
  <si>
    <t>Puschkinia scilloides</t>
  </si>
  <si>
    <t>Pyracantha coccinea</t>
  </si>
  <si>
    <t>Pyrola chlorantha</t>
  </si>
  <si>
    <t>Pyrola media</t>
  </si>
  <si>
    <t>Pyrola rotundifolia</t>
  </si>
  <si>
    <t>Pyrus communis</t>
  </si>
  <si>
    <t>Pyrus nivalis</t>
  </si>
  <si>
    <t>Pyrus pyraster</t>
  </si>
  <si>
    <t>Quercus cerris</t>
  </si>
  <si>
    <t>Quercus dalechampii</t>
  </si>
  <si>
    <t>Quercus frainetto</t>
  </si>
  <si>
    <t>Quercus palustris</t>
  </si>
  <si>
    <t>Thesium ebracteatum</t>
  </si>
  <si>
    <t>Thesium linophyllon</t>
  </si>
  <si>
    <t>Thesium pyrenaicum</t>
  </si>
  <si>
    <t>Thesium rostratum</t>
  </si>
  <si>
    <t>Thladiantha dubia</t>
  </si>
  <si>
    <t>Thlaspi arvense</t>
  </si>
  <si>
    <t>Thuja occidentalis</t>
  </si>
  <si>
    <t>Thuja plicata</t>
  </si>
  <si>
    <t>Thujopsis dolabrata</t>
  </si>
  <si>
    <t>Smyrnium perfoliatum</t>
  </si>
  <si>
    <t>Solanum alatum</t>
  </si>
  <si>
    <t>Solanum americanum</t>
  </si>
  <si>
    <t>Solanum capsicastrum</t>
  </si>
  <si>
    <t>Solanum carolinense</t>
  </si>
  <si>
    <t>Salpiglossis sinuata</t>
  </si>
  <si>
    <t>Solidago graminifolia</t>
  </si>
  <si>
    <t>Solidago virgaurea</t>
  </si>
  <si>
    <t>Solidago virgaurea subsp. minuta</t>
  </si>
  <si>
    <t>Solidago virgaurea subsp. virgaurea</t>
  </si>
  <si>
    <t>Sonchus arvensis</t>
  </si>
  <si>
    <t>Sonchus asper</t>
  </si>
  <si>
    <t>Sonchus oleraceus</t>
  </si>
  <si>
    <t>Sonchus palustris</t>
  </si>
  <si>
    <t>Ribes sanguineum</t>
  </si>
  <si>
    <t>Ribes spicatum</t>
  </si>
  <si>
    <t>Centaurea macrocephala</t>
  </si>
  <si>
    <t>Chamaecyparis nootkatensis</t>
  </si>
  <si>
    <t>Melampyrum herbichii</t>
  </si>
  <si>
    <t>Taraxacum fartoris</t>
  </si>
  <si>
    <t>Taraxacum fasciatum</t>
  </si>
  <si>
    <t>Taraxacum fascinans</t>
  </si>
  <si>
    <t>Veronica filiformis</t>
  </si>
  <si>
    <t>Veronica hederifolia</t>
  </si>
  <si>
    <t>Veronica hederifolia agg.</t>
  </si>
  <si>
    <t>Veronica montana</t>
  </si>
  <si>
    <t>Veronica officinalis</t>
  </si>
  <si>
    <t>Veronica opaca</t>
  </si>
  <si>
    <t>Veronica peregrina</t>
  </si>
  <si>
    <t>Veronica persica</t>
  </si>
  <si>
    <t>Veronica polita</t>
  </si>
  <si>
    <t>Suaeda prostrata</t>
  </si>
  <si>
    <t>Succisa pratensis</t>
  </si>
  <si>
    <t>Swertia perennis</t>
  </si>
  <si>
    <t>Symphoricarpos albus</t>
  </si>
  <si>
    <t>Symphoricarpos orbiculatus</t>
  </si>
  <si>
    <t>Symphytum asperum</t>
  </si>
  <si>
    <t>Symphytum bohemicum</t>
  </si>
  <si>
    <t>Symphytum officinale</t>
  </si>
  <si>
    <t>Taraxacum argutum</t>
  </si>
  <si>
    <t>Taraxacum atrox</t>
  </si>
  <si>
    <t>Taraxacum ancistratum</t>
  </si>
  <si>
    <t>Taraxacum aurosulum</t>
  </si>
  <si>
    <t>Taraxacum austrinum</t>
  </si>
  <si>
    <t>Taraxacum baeckiiforme</t>
  </si>
  <si>
    <t>Taraxacum bavaricum</t>
  </si>
  <si>
    <t>Mimulus guttatus</t>
  </si>
  <si>
    <t>Mimulus moschatus</t>
  </si>
  <si>
    <t>Minuartia caespitosa</t>
  </si>
  <si>
    <t>Minuartia corcontica</t>
  </si>
  <si>
    <t>Minuartia glaucina</t>
  </si>
  <si>
    <t>Minuartia setacea</t>
  </si>
  <si>
    <t>Minuartia smejkalii</t>
  </si>
  <si>
    <t>Minuartia viscosa</t>
  </si>
  <si>
    <t>Mirabilis jalapa</t>
  </si>
  <si>
    <t>Miscanthus sinensis</t>
  </si>
  <si>
    <t>Misopates orontium</t>
  </si>
  <si>
    <t>Moehringia muscosa</t>
  </si>
  <si>
    <t>Moehringia trinervia</t>
  </si>
  <si>
    <t>Vicia sepium var. eriocalyx</t>
  </si>
  <si>
    <t>Vicia sepium var. montana</t>
  </si>
  <si>
    <t>Vicia sepium var. sepium</t>
  </si>
  <si>
    <t>Taraxacum ancoriferum</t>
  </si>
  <si>
    <t>Taraxacum arachnoideum</t>
  </si>
  <si>
    <t>Taraxacum arcuatum</t>
  </si>
  <si>
    <t>Mibora minima</t>
  </si>
  <si>
    <t>Microrrhinum litorale</t>
  </si>
  <si>
    <t>Microrrhinum minus</t>
  </si>
  <si>
    <t>Milium effusum</t>
  </si>
  <si>
    <t>Polygala amarella</t>
  </si>
  <si>
    <t>Polygala amarella subsp. amarella</t>
  </si>
  <si>
    <t>Polygala amarella subsp. austriaca</t>
  </si>
  <si>
    <t>Polygala chamaebuxus</t>
  </si>
  <si>
    <t>Polygala comosa</t>
  </si>
  <si>
    <t>Polygala major</t>
  </si>
  <si>
    <t>Polygala multicaulis</t>
  </si>
  <si>
    <t>Polygala serpyllifolia</t>
  </si>
  <si>
    <t>Polygala vulgaris</t>
  </si>
  <si>
    <t>Polygala vulgaris agg.</t>
  </si>
  <si>
    <t>Polygonatum latifolium</t>
  </si>
  <si>
    <t>Polygonatum multiflorum</t>
  </si>
  <si>
    <t>Bromus carinatus</t>
  </si>
  <si>
    <t>Bromus catharticus</t>
  </si>
  <si>
    <t>Bromus commutatus</t>
  </si>
  <si>
    <t>Bromus erectus</t>
  </si>
  <si>
    <t>Bromus hordeaceus</t>
  </si>
  <si>
    <t>Bromus hordeaceus subsp. hordeaceus</t>
  </si>
  <si>
    <t>Bromus inermis</t>
  </si>
  <si>
    <t>Bromus japonicus</t>
  </si>
  <si>
    <t>Bromus lanceolatus</t>
  </si>
  <si>
    <t>Bromus lepidus</t>
  </si>
  <si>
    <t>Bromus madritensis</t>
  </si>
  <si>
    <t>Bromus racemosus</t>
  </si>
  <si>
    <t>Bromus ramosus</t>
  </si>
  <si>
    <t>Bromus rigidus</t>
  </si>
  <si>
    <t>Bromus rubens</t>
  </si>
  <si>
    <t>Bromus scoparius</t>
  </si>
  <si>
    <t>Bromus secalinus</t>
  </si>
  <si>
    <t>Bromus squarrosus</t>
  </si>
  <si>
    <t>Bromus sterilis</t>
  </si>
  <si>
    <t>Bromus tectorum</t>
  </si>
  <si>
    <t>Brunnera macrophylla</t>
  </si>
  <si>
    <t>Bryonia alba</t>
  </si>
  <si>
    <t>Bryonia dioica</t>
  </si>
  <si>
    <t>Bolboschoenus maritimus agg.</t>
  </si>
  <si>
    <t>Melampyrum sylvaticum agg.</t>
  </si>
  <si>
    <t>Hyparrhenia hirta</t>
  </si>
  <si>
    <t>Hypericum dubium</t>
  </si>
  <si>
    <t>Hypericum elegans</t>
  </si>
  <si>
    <t>Hypericum hirsutum</t>
  </si>
  <si>
    <t>Hypericum humifusum</t>
  </si>
  <si>
    <t>Hypericum maculatum</t>
  </si>
  <si>
    <t>Hypericum maculatum agg.</t>
  </si>
  <si>
    <t>Hypericum montanum</t>
  </si>
  <si>
    <t>Hypericum perforatum</t>
  </si>
  <si>
    <t>Hypericum pulchrum</t>
  </si>
  <si>
    <t>Hypericum tetrapterum</t>
  </si>
  <si>
    <t>Hypochaeris glabra</t>
  </si>
  <si>
    <t>Hypochaeris maculata</t>
  </si>
  <si>
    <t>Hypochaeris radicata</t>
  </si>
  <si>
    <t>Hypochaeris uniflora</t>
  </si>
  <si>
    <t>Hyssopus officinalis</t>
  </si>
  <si>
    <t>Iberis saxatilis</t>
  </si>
  <si>
    <t>Iberis sempervirens</t>
  </si>
  <si>
    <t>Iberis umbellata</t>
  </si>
  <si>
    <t>Ilex aquifolium</t>
  </si>
  <si>
    <t>Illecebrum verticillatum</t>
  </si>
  <si>
    <t>Impatiens balfourii</t>
  </si>
  <si>
    <t>Impatiens balsamina</t>
  </si>
  <si>
    <t>Impatiens glandulifera</t>
  </si>
  <si>
    <t>Impatiens noli-tangere</t>
  </si>
  <si>
    <t>Impatiens parviflora</t>
  </si>
  <si>
    <t>Impatiens scabrida</t>
  </si>
  <si>
    <t>Inula britannica</t>
  </si>
  <si>
    <t>Inula conyzae</t>
  </si>
  <si>
    <t>Inula ensifolia</t>
  </si>
  <si>
    <t>Inula germanica</t>
  </si>
  <si>
    <t>Inula helenium</t>
  </si>
  <si>
    <t>Inula hirta</t>
  </si>
  <si>
    <t>Inula oculus-christi</t>
  </si>
  <si>
    <t>Inula salicina</t>
  </si>
  <si>
    <t>Taraxacum tenebricans</t>
  </si>
  <si>
    <t>Taraxacum trilobifolium</t>
  </si>
  <si>
    <t>Taraxacum turfosum</t>
  </si>
  <si>
    <t>Draba muralis</t>
  </si>
  <si>
    <t>Draba nemorosa</t>
  </si>
  <si>
    <t>Dracocephalum austriacum</t>
  </si>
  <si>
    <t>Dracocephalum moldavica</t>
  </si>
  <si>
    <t>Dracocephalum thymiflorum</t>
  </si>
  <si>
    <t>Drosera anglica</t>
  </si>
  <si>
    <t>Drosera intermedia</t>
  </si>
  <si>
    <t>Drosera rotundifolia</t>
  </si>
  <si>
    <t>Dryopteris carthusiana</t>
  </si>
  <si>
    <t>Dryopteris cristata</t>
  </si>
  <si>
    <t>Dryopteris dilatata</t>
  </si>
  <si>
    <t>Dryopteris expansa</t>
  </si>
  <si>
    <t>Dryopteris filix-mas</t>
  </si>
  <si>
    <t>Dryopteris remota</t>
  </si>
  <si>
    <t>Moenchia erecta</t>
  </si>
  <si>
    <t>Polygonatum odoratum</t>
  </si>
  <si>
    <t>Polygonatum verticillatum</t>
  </si>
  <si>
    <t>Polygonum arenastrum</t>
  </si>
  <si>
    <t>Polygonum aviculare</t>
  </si>
  <si>
    <t>Polygonum aviculare agg.</t>
  </si>
  <si>
    <t>Polygonum rurivagum</t>
  </si>
  <si>
    <t>Polypodium interjectum</t>
  </si>
  <si>
    <t>Polypodium vulgare</t>
  </si>
  <si>
    <t>Polypogon monspeliensis</t>
  </si>
  <si>
    <t>Populus alba</t>
  </si>
  <si>
    <t>Populus balsamifera</t>
  </si>
  <si>
    <t>Populus candicans</t>
  </si>
  <si>
    <t>Populus nigra</t>
  </si>
  <si>
    <t>Populus nigra agg.</t>
  </si>
  <si>
    <t>Populus nigra 'Italica'</t>
  </si>
  <si>
    <t>Populus simonii</t>
  </si>
  <si>
    <t>Populus tremula</t>
  </si>
  <si>
    <t>Populus trichocarpa</t>
  </si>
  <si>
    <t>Portulaca grandiflora</t>
  </si>
  <si>
    <t>Portulaca oleracea</t>
  </si>
  <si>
    <t>Portulaca oleracea subsp. oleracea</t>
  </si>
  <si>
    <t>Portulaca oleracea subsp. sativa</t>
  </si>
  <si>
    <t>Potamogeton acutifolius</t>
  </si>
  <si>
    <t>Potamogeton alpinus</t>
  </si>
  <si>
    <t>Potamogeton berchtoldii</t>
  </si>
  <si>
    <t>Potamogeton coloratus</t>
  </si>
  <si>
    <t>Potamogeton compressus</t>
  </si>
  <si>
    <t>Potamogeton crispus</t>
  </si>
  <si>
    <t>Viola biflora</t>
  </si>
  <si>
    <t>Viola canadensis</t>
  </si>
  <si>
    <t>Viola canina</t>
  </si>
  <si>
    <t>Viola canina subsp. canina</t>
  </si>
  <si>
    <t>Viola canina subsp. ruppii</t>
  </si>
  <si>
    <t>Viola collina</t>
  </si>
  <si>
    <t>Viola cornuta</t>
  </si>
  <si>
    <t>Viola elatior</t>
  </si>
  <si>
    <t>Viola epipsila</t>
  </si>
  <si>
    <t>Viola hirta</t>
  </si>
  <si>
    <t>Viola kitaibeliana</t>
  </si>
  <si>
    <t>Viola lutea</t>
  </si>
  <si>
    <t>Viola lutea subsp. sudetica</t>
  </si>
  <si>
    <t>Viola mirabilis</t>
  </si>
  <si>
    <t>Viola odorata</t>
  </si>
  <si>
    <t>Viola palustris</t>
  </si>
  <si>
    <t>Viola pumila</t>
  </si>
  <si>
    <t>Viola reichenbachiana</t>
  </si>
  <si>
    <t>Viola riviniana</t>
  </si>
  <si>
    <t>Viola riviniana var. minor</t>
  </si>
  <si>
    <t>Viola rupestris</t>
  </si>
  <si>
    <t>Viola stagnina</t>
  </si>
  <si>
    <t>Viola suavis</t>
  </si>
  <si>
    <t>Viola tricolor</t>
  </si>
  <si>
    <t>Viola tricolor subsp. curtisii</t>
  </si>
  <si>
    <t>Viola tricolor subsp. polychroma</t>
  </si>
  <si>
    <t>Viola tricolor subsp. saxatilis</t>
  </si>
  <si>
    <t>Viola tricolor subsp. tricolor</t>
  </si>
  <si>
    <t>Viola uliginosa</t>
  </si>
  <si>
    <t>Potentilla supina subsp. paradoxa</t>
  </si>
  <si>
    <t>Potentilla supina subsp. supina</t>
  </si>
  <si>
    <t>Potentilla thuringiaca</t>
  </si>
  <si>
    <t>Callitriche cophocarpa</t>
  </si>
  <si>
    <t>Callitriche hermaphroditica</t>
  </si>
  <si>
    <t>Callitriche palustris</t>
  </si>
  <si>
    <t>Callitriche platycarpa</t>
  </si>
  <si>
    <t>Calluna vulgaris</t>
  </si>
  <si>
    <t>Caltha palustris</t>
  </si>
  <si>
    <t>Caltha palustris subsp. cornuta</t>
  </si>
  <si>
    <t>Caltha palustris subsp. laeta</t>
  </si>
  <si>
    <t>Caltha palustris subsp. palustris</t>
  </si>
  <si>
    <t>Caltha palustris subsp. procumbens</t>
  </si>
  <si>
    <t>Calycanthus floridus</t>
  </si>
  <si>
    <t>Calystegia pulchra</t>
  </si>
  <si>
    <t>Calystegia sepium</t>
  </si>
  <si>
    <t>Camelina alyssum</t>
  </si>
  <si>
    <t>Camelina alyssum subsp. alyssum</t>
  </si>
  <si>
    <t>Camelina alyssum subsp. integerrima</t>
  </si>
  <si>
    <t>Camelina laxa</t>
  </si>
  <si>
    <t>Camelina microcarpa</t>
  </si>
  <si>
    <t>Camelina microcarpa subsp. microcarpa</t>
  </si>
  <si>
    <t>Camelina rumelica</t>
  </si>
  <si>
    <t>Camelina sativa</t>
  </si>
  <si>
    <t>Campanula alliariifolia</t>
  </si>
  <si>
    <t>Campanula barbata</t>
  </si>
  <si>
    <t>Campanula bohemica</t>
  </si>
  <si>
    <t>Campanula bononiensis</t>
  </si>
  <si>
    <t>Campanula cervicaria</t>
  </si>
  <si>
    <t>Campanula gelida</t>
  </si>
  <si>
    <t>Campanula gentilis</t>
  </si>
  <si>
    <t>Campanula glomerata</t>
  </si>
  <si>
    <t>Campanula glomerata subsp. farinosa</t>
  </si>
  <si>
    <t>Campanula glomerata subsp. glomerata</t>
  </si>
  <si>
    <t>Campanula latifolia</t>
  </si>
  <si>
    <t>Capsella bursa-pastoris</t>
  </si>
  <si>
    <t>Capsicum annuum</t>
  </si>
  <si>
    <t>Caragana arborescens</t>
  </si>
  <si>
    <t>Caragana frutex</t>
  </si>
  <si>
    <t>Cardamine amara</t>
  </si>
  <si>
    <t>Cardamine amara subsp. amara</t>
  </si>
  <si>
    <t>Cardamine amara subsp. austriaca</t>
  </si>
  <si>
    <t>Cardamine amara subsp. opicii</t>
  </si>
  <si>
    <t>Cardamine chelidonia</t>
  </si>
  <si>
    <t>Cardamine dentata</t>
  </si>
  <si>
    <t>Cardamine flexuosa</t>
  </si>
  <si>
    <t>Cardamine hirsuta</t>
  </si>
  <si>
    <t>Cardamine impatiens</t>
  </si>
  <si>
    <t>Cardamine matthioli</t>
  </si>
  <si>
    <t>Cardamine parviflora</t>
  </si>
  <si>
    <t>Cardamine pratensis</t>
  </si>
  <si>
    <t>Cardamine pratensis agg.</t>
  </si>
  <si>
    <t>Cardamine resedifolia</t>
  </si>
  <si>
    <t>Cardamine trifolia</t>
  </si>
  <si>
    <t>Salix daphnoides</t>
  </si>
  <si>
    <t>Salix elaeagnos</t>
  </si>
  <si>
    <t>Salix hastata</t>
  </si>
  <si>
    <t>Salix herbacea</t>
  </si>
  <si>
    <t>Salix lapponum</t>
  </si>
  <si>
    <t>Gypsophila scorzonerifolia</t>
  </si>
  <si>
    <t>Hackelia deflexa</t>
  </si>
  <si>
    <t>Hacquetia epipactis</t>
  </si>
  <si>
    <t>Hamamelis japonica</t>
  </si>
  <si>
    <t>Hamamelis mollis</t>
  </si>
  <si>
    <t>Hamamelis virginiana</t>
  </si>
  <si>
    <t>Hammarbya paludosa</t>
  </si>
  <si>
    <t>Hedera helix</t>
  </si>
  <si>
    <t>Salvia officinalis</t>
  </si>
  <si>
    <t>Salvia pratensis</t>
  </si>
  <si>
    <t>Salvia reflexa</t>
  </si>
  <si>
    <t>Salvia sclarea</t>
  </si>
  <si>
    <t>Salvia spinosa</t>
  </si>
  <si>
    <t>Salvia splendens</t>
  </si>
  <si>
    <t>Salvia verbenaca</t>
  </si>
  <si>
    <t>Salvia verticillata</t>
  </si>
  <si>
    <t>Salvia viridis</t>
  </si>
  <si>
    <t>Salvinia natans</t>
  </si>
  <si>
    <t>Sambucus ebulus</t>
  </si>
  <si>
    <t>Sambucus nigra</t>
  </si>
  <si>
    <t>Sambucus racemosa</t>
  </si>
  <si>
    <t>Samolus valerandi</t>
  </si>
  <si>
    <t>Sanguisorba minor</t>
  </si>
  <si>
    <t>Sanguisorba minor subsp. minor</t>
  </si>
  <si>
    <t>Sanguisorba officinalis</t>
  </si>
  <si>
    <t>Sanicula europaea</t>
  </si>
  <si>
    <t>Saponaria ocymoides</t>
  </si>
  <si>
    <t>Saponaria officinalis</t>
  </si>
  <si>
    <t>Heracleum sphondylium subsp. glabrum</t>
  </si>
  <si>
    <t>Heracleum sphondylium subsp. sphondylium</t>
  </si>
  <si>
    <t>Heracleum sphondylium subsp. trachycarpum</t>
  </si>
  <si>
    <t>Herminium monorchis</t>
  </si>
  <si>
    <t>Herniaria cinerea</t>
  </si>
  <si>
    <t>Herniaria glabra</t>
  </si>
  <si>
    <t>Herniaria hirsuta</t>
  </si>
  <si>
    <t>Herniaria incana</t>
  </si>
  <si>
    <t>Hesperis matronalis</t>
  </si>
  <si>
    <t>Hesperis matronalis subsp. candida</t>
  </si>
  <si>
    <t>Hesperis matronalis subsp. matronalis</t>
  </si>
  <si>
    <t>Spergula pentandra</t>
  </si>
  <si>
    <t>Spergularia echinosperma</t>
  </si>
  <si>
    <t>Spergularia rubra</t>
  </si>
  <si>
    <t>Spinacia oleracea</t>
  </si>
  <si>
    <t>Spiraea alba</t>
  </si>
  <si>
    <t>Spiraea chamaedryfolia</t>
  </si>
  <si>
    <t>Spiraea douglasii</t>
  </si>
  <si>
    <t>Spiraea japonica</t>
  </si>
  <si>
    <t>Spiraea media</t>
  </si>
  <si>
    <t>Spiraea salicifolia</t>
  </si>
  <si>
    <t>Euphorbia stricta</t>
  </si>
  <si>
    <t>Euphorbia taurinensis</t>
  </si>
  <si>
    <t>Euphrasia corcontica</t>
  </si>
  <si>
    <t>Euphrasia micrantha</t>
  </si>
  <si>
    <t>Euphrasia nemorosa</t>
  </si>
  <si>
    <t>Arenaria leptoclados</t>
  </si>
  <si>
    <t>Arenaria martrinii</t>
  </si>
  <si>
    <t>Arenaria serpyllifolia</t>
  </si>
  <si>
    <t>Arenaria serpyllifolia agg.</t>
  </si>
  <si>
    <t>Aster alpinus</t>
  </si>
  <si>
    <t>Aster amellus</t>
  </si>
  <si>
    <t>Jičín</t>
  </si>
  <si>
    <t>Astragalus arenarius</t>
  </si>
  <si>
    <t>Astragalus asper</t>
  </si>
  <si>
    <t>Astragalus austriacus</t>
  </si>
  <si>
    <t>Astragalus cicer</t>
  </si>
  <si>
    <t>Astragalus danicus</t>
  </si>
  <si>
    <t>Astragalus exscapus</t>
  </si>
  <si>
    <t>Astragalus glycyphylloides</t>
  </si>
  <si>
    <t>Astragalus glycyphyllos</t>
  </si>
  <si>
    <t>Astragalus onobrychis</t>
  </si>
  <si>
    <t>Astrantia major</t>
  </si>
  <si>
    <t>Astrodaucus orientalis</t>
  </si>
  <si>
    <t>Athyrium distentifolium</t>
  </si>
  <si>
    <t>Verbascum speciosum</t>
  </si>
  <si>
    <t>Verbascum thapsus</t>
  </si>
  <si>
    <t>Spiranthes spiralis</t>
  </si>
  <si>
    <t>Stachys affinis</t>
  </si>
  <si>
    <t>Stachys alpina</t>
  </si>
  <si>
    <t>Stachys annua</t>
  </si>
  <si>
    <t>Stachys arvensis</t>
  </si>
  <si>
    <t>Stachys byzantina</t>
  </si>
  <si>
    <t>Stachys germanica</t>
  </si>
  <si>
    <t>Stachys palustris</t>
  </si>
  <si>
    <t>Stachys recta</t>
  </si>
  <si>
    <t>Stachys sylvatica</t>
  </si>
  <si>
    <t>Veronica prostrata</t>
  </si>
  <si>
    <t>Veronica pumila</t>
  </si>
  <si>
    <t>Veronica scardica</t>
  </si>
  <si>
    <t>Veronica scutellata</t>
  </si>
  <si>
    <t>Veronica serpyllifolia</t>
  </si>
  <si>
    <t>Veronica sublobata</t>
  </si>
  <si>
    <t>Veronica teucrium</t>
  </si>
  <si>
    <t>Veronica triloba</t>
  </si>
  <si>
    <t>Veronica triphyllos</t>
  </si>
  <si>
    <t>Veronica verna</t>
  </si>
  <si>
    <t>Veronica vindobonensis</t>
  </si>
  <si>
    <t>Symphytum tuberosum</t>
  </si>
  <si>
    <t>Syringa josikaea</t>
  </si>
  <si>
    <t>Syringa vulgaris</t>
  </si>
  <si>
    <t>Tagetes erecta</t>
  </si>
  <si>
    <t>Tagetes patula</t>
  </si>
  <si>
    <t>Platanthera bifolia agg.</t>
  </si>
  <si>
    <t>Juglans regia</t>
  </si>
  <si>
    <t>Juncus acutiflorus</t>
  </si>
  <si>
    <t>Echium vulgare</t>
  </si>
  <si>
    <t>Elaeagnus angustifolia</t>
  </si>
  <si>
    <t>Elaeagnus umbellata</t>
  </si>
  <si>
    <t>Elatine alsinastrum</t>
  </si>
  <si>
    <t>Elatine hexandra</t>
  </si>
  <si>
    <t>Elatine hydropiper</t>
  </si>
  <si>
    <t>Elatine orthosperma</t>
  </si>
  <si>
    <t>Elatine triandra</t>
  </si>
  <si>
    <t>Eleocharis acicularis</t>
  </si>
  <si>
    <t>Eleocharis mamillata</t>
  </si>
  <si>
    <t>Eleocharis mamillata subsp. austriaca</t>
  </si>
  <si>
    <t>Eleocharis mamillata subsp. mamillata</t>
  </si>
  <si>
    <t>Eleocharis ovata</t>
  </si>
  <si>
    <t>Eleocharis palustris</t>
  </si>
  <si>
    <t>Eleocharis palustris agg.</t>
  </si>
  <si>
    <t>Eleocharis palustris subsp. palustris</t>
  </si>
  <si>
    <t>Taraxacum subalpinum</t>
  </si>
  <si>
    <t>Taraxacum subdolum</t>
  </si>
  <si>
    <t>Taraxacum subericinum</t>
  </si>
  <si>
    <t>Taraxacum subhamatum</t>
  </si>
  <si>
    <t>Taraxacum subhuelphersianum</t>
  </si>
  <si>
    <t>Taraxacum sublaeticolor</t>
  </si>
  <si>
    <t>Taraxacum subleucopodum</t>
  </si>
  <si>
    <t>Taraxacum subsaxenii</t>
  </si>
  <si>
    <t>Taraxacum subxanthostigma</t>
  </si>
  <si>
    <t>Taraxacum sundbergii</t>
  </si>
  <si>
    <t>Taraxacum superbum</t>
  </si>
  <si>
    <t>licence</t>
  </si>
  <si>
    <t>CC-BY</t>
  </si>
  <si>
    <t>poskytovat záznamy třetím stranám a zveřejnit na webu</t>
  </si>
  <si>
    <t>neposkytovat záznamy třetím stranám ale zveřejnit na webu</t>
  </si>
  <si>
    <t>neposkytovat záznamy třetím stranám a nezveřejnit na webu</t>
  </si>
  <si>
    <t>P-P-P</t>
  </si>
  <si>
    <t>P-P-N</t>
  </si>
  <si>
    <t>P-N-P</t>
  </si>
  <si>
    <t>P-N-N</t>
  </si>
  <si>
    <t>herbář</t>
  </si>
  <si>
    <t>fytochorion</t>
  </si>
  <si>
    <t>×Anthematricaria dominii</t>
  </si>
  <si>
    <t>×Conyzigeron huelsenii</t>
  </si>
  <si>
    <t>×Dactyloglossum drucei</t>
  </si>
  <si>
    <t>×Dactyloglossum erdingeri</t>
  </si>
  <si>
    <t>×Dactylogymnadenia comigera</t>
  </si>
  <si>
    <t>×Dactylogymnadenia gracilis</t>
  </si>
  <si>
    <t>×Dactylogymnadenia gracilis nothovar. gracilis</t>
  </si>
  <si>
    <t>×Dactylogymnadenia gracilis nvar. sourekii</t>
  </si>
  <si>
    <t>×Festulolium braunii</t>
  </si>
  <si>
    <t>×Festulolium holmbergii</t>
  </si>
  <si>
    <t>×Festulolium loliaceum</t>
  </si>
  <si>
    <t>×Gymnanacamptis anacamptis</t>
  </si>
  <si>
    <t>×Orchidactyla boudieri</t>
  </si>
  <si>
    <t>×Orchidactyla luciae</t>
  </si>
  <si>
    <t>×Pseudadenia schweinfurthii</t>
  </si>
  <si>
    <t>×Sorbaronia fallax</t>
  </si>
  <si>
    <t>×Triticosecale rimpaui</t>
  </si>
  <si>
    <t>Aconitum ×cammarum</t>
  </si>
  <si>
    <t>Aconitum ×exaltatum</t>
  </si>
  <si>
    <t>Aconitum firmum subsp. moravicum × A. variegatum</t>
  </si>
  <si>
    <t>Aesculus ×carnea</t>
  </si>
  <si>
    <t>Agrostis ×murbeckii</t>
  </si>
  <si>
    <t>Agrostis capillaris × A. vinealis</t>
  </si>
  <si>
    <t>Agrostis gigantea × A. stolonifera</t>
  </si>
  <si>
    <t>Agrostis stolonifera × A. vinealis</t>
  </si>
  <si>
    <t>Achillea ×incognita</t>
  </si>
  <si>
    <t>Achillea collina × A. pratensis</t>
  </si>
  <si>
    <t>Achillea millefolium subsp. millefolium × A. pratensis</t>
  </si>
  <si>
    <t>Ajuga ×adulterina</t>
  </si>
  <si>
    <t>Ajuga ×hybrida</t>
  </si>
  <si>
    <t>Ajuga ×pseudopyramidalis</t>
  </si>
  <si>
    <t>Allium ×proliferum</t>
  </si>
  <si>
    <t>Alnus ×pubescens</t>
  </si>
  <si>
    <t>Alnus ×silesiaca</t>
  </si>
  <si>
    <t>Alopecurus ×brachystylus</t>
  </si>
  <si>
    <t>Alopecurus rendlei</t>
  </si>
  <si>
    <t>Amaranthus ×alleizettei</t>
  </si>
  <si>
    <t>Amaranthus ×ozanonii</t>
  </si>
  <si>
    <t>Amaranthus ×turicensis</t>
  </si>
  <si>
    <t>Anagallis ×doerfleri</t>
  </si>
  <si>
    <t>Anagallis arvensis agg.</t>
  </si>
  <si>
    <t>Anagallis arvensis f. arvensis</t>
  </si>
  <si>
    <t>Anagallis arvensis f. caerulea</t>
  </si>
  <si>
    <t>Anemone ×seemenii</t>
  </si>
  <si>
    <t>Anthemis cotula × Cota tinctoria</t>
  </si>
  <si>
    <t>Arabis hirsuta × A. nemorensis</t>
  </si>
  <si>
    <t>Arabis hirsuta × A. sagittata</t>
  </si>
  <si>
    <t>Aralia elata</t>
  </si>
  <si>
    <t>Arctium ×ambiguum</t>
  </si>
  <si>
    <t>Arctium ×cimbricum</t>
  </si>
  <si>
    <t>Arctium ×maassii</t>
  </si>
  <si>
    <t>Arctium ×mixtum</t>
  </si>
  <si>
    <t>Arctium ×neumannii</t>
  </si>
  <si>
    <t>Arctium ×nothum</t>
  </si>
  <si>
    <t>Aronia ×prunifolia</t>
  </si>
  <si>
    <t>Asparagus verticillatus</t>
  </si>
  <si>
    <t>Asplenium ×alternifolium</t>
  </si>
  <si>
    <t>Asplenium ×alternifolium nothosubsp. alternifolium</t>
  </si>
  <si>
    <t>Asplenium ×alternifolium nothosubsp. heufleri</t>
  </si>
  <si>
    <t>Asplenium ×clermontae</t>
  </si>
  <si>
    <t>Asplenium ×poscharskyanum</t>
  </si>
  <si>
    <t>Astragalus alopecurus</t>
  </si>
  <si>
    <t>Astragalus sulcatus</t>
  </si>
  <si>
    <t>Atriplex ×northusiana</t>
  </si>
  <si>
    <t>Avena ×vilis</t>
  </si>
  <si>
    <t>Batrachium aquatile × B. peltatum</t>
  </si>
  <si>
    <t>Batrachium aquatile × B. trichophyllum</t>
  </si>
  <si>
    <t>Batrachium circinatum × B. rionii</t>
  </si>
  <si>
    <t>Batrachium peltatum × B. penicillatum</t>
  </si>
  <si>
    <t>Batrachium peltatum × B. trichophyllum</t>
  </si>
  <si>
    <t>Batrachium rionii × B. trichophyllum</t>
  </si>
  <si>
    <t>Begonia ×hortensis</t>
  </si>
  <si>
    <t>Begonia ×tuberhybrida</t>
  </si>
  <si>
    <t>Betula ×aurata</t>
  </si>
  <si>
    <t>Betula ×seideliana</t>
  </si>
  <si>
    <t>Bidens ×polakii</t>
  </si>
  <si>
    <t>Brachypodium ×cugnacii</t>
  </si>
  <si>
    <t>Bromus bromoideus</t>
  </si>
  <si>
    <t>Bupleurum ×sitenskyi</t>
  </si>
  <si>
    <t>Calamagrostis ×acutiflora</t>
  </si>
  <si>
    <t>Calamagrostis ×hartmaniana</t>
  </si>
  <si>
    <t>Calamagrostis ×kotulae</t>
  </si>
  <si>
    <t>Calamagrostis ×rigens</t>
  </si>
  <si>
    <t>Calamagrostis ×wirtgeniana</t>
  </si>
  <si>
    <t>Calamagrostis rivalis</t>
  </si>
  <si>
    <t>Callitriche ×vigens</t>
  </si>
  <si>
    <t>Callitriche cophocarpa × C. hamulata</t>
  </si>
  <si>
    <t>Callitriche cophocarpa × C. stagnalis</t>
  </si>
  <si>
    <t>Campanula ×iserana</t>
  </si>
  <si>
    <t>Campanula bohemica × C. rotundifolia</t>
  </si>
  <si>
    <t>Canna ×generalis</t>
  </si>
  <si>
    <t>Cardamine ×smejkalii</t>
  </si>
  <si>
    <t>Cardamine dentata × C. pratensis</t>
  </si>
  <si>
    <t>Carduus ×grenieri</t>
  </si>
  <si>
    <t>Carduus ×leptocephalus</t>
  </si>
  <si>
    <t>Carduus ×orthocephalus</t>
  </si>
  <si>
    <t>Carduus ×sepincola</t>
  </si>
  <si>
    <t>Carduus ×stangii</t>
  </si>
  <si>
    <t>Carex ×albertii</t>
  </si>
  <si>
    <t>Carex ×allolepis</t>
  </si>
  <si>
    <t>Carex ×alsatica</t>
  </si>
  <si>
    <t>Carex ×appeliana</t>
  </si>
  <si>
    <t>Carex ×auroniensis</t>
  </si>
  <si>
    <t>Carex ×beckmannii</t>
  </si>
  <si>
    <t>Carex ×boenninghausiana</t>
  </si>
  <si>
    <t>Carex ×bolina</t>
  </si>
  <si>
    <t>Carex ×connectens</t>
  </si>
  <si>
    <t>Carex ×csomadensis</t>
  </si>
  <si>
    <t>Carex ×danielis</t>
  </si>
  <si>
    <t>Carex ×decolorans</t>
  </si>
  <si>
    <t>Carex ×elytroides</t>
  </si>
  <si>
    <t>Carex ×evoluta</t>
  </si>
  <si>
    <t>Carex ×figertii</t>
  </si>
  <si>
    <t>Carex ×filkukae</t>
  </si>
  <si>
    <t>Carex ×gaudiniana</t>
  </si>
  <si>
    <t>Carex ×ginsiensis</t>
  </si>
  <si>
    <t>Carex ×interjecta</t>
  </si>
  <si>
    <t>Carex ×involuta</t>
  </si>
  <si>
    <t>Carex ×jaegeri</t>
  </si>
  <si>
    <t>Carex ×leutzii</t>
  </si>
  <si>
    <t>Carex ×ligniciensis</t>
  </si>
  <si>
    <t>Carex ×limnogena</t>
  </si>
  <si>
    <t>Carex ×moravica</t>
  </si>
  <si>
    <t>Carex ×ohmuelleriana</t>
  </si>
  <si>
    <t>Carex ×prolixa</t>
  </si>
  <si>
    <t>Carex ×rotae</t>
  </si>
  <si>
    <t>Carex ×ruedtii</t>
  </si>
  <si>
    <t>Carex ×schatzii</t>
  </si>
  <si>
    <t>Carex ×strictiformis</t>
  </si>
  <si>
    <t>Carex ×suziella</t>
  </si>
  <si>
    <t>Carex ×toezensis</t>
  </si>
  <si>
    <t>Carex ×turfosa</t>
  </si>
  <si>
    <t>Carex ×villacensis</t>
  </si>
  <si>
    <t>Carex ×vratislaviensis</t>
  </si>
  <si>
    <t>Carex ×xanthocarpa</t>
  </si>
  <si>
    <t>Carex brizoides × C. pseudobrizoides</t>
  </si>
  <si>
    <t>Carex demissa × C. lepidocarpa</t>
  </si>
  <si>
    <t>Carex depressa</t>
  </si>
  <si>
    <t>Carex depressa subsp. transsilvanica</t>
  </si>
  <si>
    <t>Centaurea ×austriacoides</t>
  </si>
  <si>
    <t>Centaurea ×beckiana</t>
  </si>
  <si>
    <t>Centaurea ×extranea</t>
  </si>
  <si>
    <t>Centaurea ×fleischeri</t>
  </si>
  <si>
    <t>Centaurea ×gerstlaueri</t>
  </si>
  <si>
    <t>Centaurea ×javorkae</t>
  </si>
  <si>
    <t>Centaurea ×kupcsokiana</t>
  </si>
  <si>
    <t>Centaurea ×melanocalathia</t>
  </si>
  <si>
    <t>Centaurea ×psammogena</t>
  </si>
  <si>
    <t>Centaurea ×similata</t>
  </si>
  <si>
    <t>Centaurea ×spuria</t>
  </si>
  <si>
    <t>Centaurea bruguiereana</t>
  </si>
  <si>
    <t>Centaurea bruguiereana subsp. belangeriana</t>
  </si>
  <si>
    <t>Centaurea erdneri × C. jacea × C. oxylepis</t>
  </si>
  <si>
    <t>Centaurea erdneri × C. oxylepis</t>
  </si>
  <si>
    <t>Centaurea jacea × C. nigrescens × C. oxylepis</t>
  </si>
  <si>
    <t>Centaurea pseudophrygia × C. stenolepis subsp. stenolepis</t>
  </si>
  <si>
    <t>Centaurea stoebe subsp. australis</t>
  </si>
  <si>
    <t>Centaurea stoebe subsp. stoebe</t>
  </si>
  <si>
    <t>Centaurea weldeniana</t>
  </si>
  <si>
    <t>Centaurium ×aschersonianum</t>
  </si>
  <si>
    <t>Cephalaria transsylvanica</t>
  </si>
  <si>
    <t>Cerastium alsinifolium × C. arvense subsp. arvense</t>
  </si>
  <si>
    <t>Cerastium arvense subsp. arvense × C. tomentosum</t>
  </si>
  <si>
    <t>Chaenorhinum origanifolium</t>
  </si>
  <si>
    <t>Chenopodium ×fursajevii</t>
  </si>
  <si>
    <t>Chenopodium ×gruellii</t>
  </si>
  <si>
    <t>Chenopodium ×preissmannii</t>
  </si>
  <si>
    <t>Chenopodium ×schulzeanum</t>
  </si>
  <si>
    <t>Chenopodium ×thellungii</t>
  </si>
  <si>
    <t>Chenopodium ×tridentinum</t>
  </si>
  <si>
    <t>Chenopodium ×variabile</t>
  </si>
  <si>
    <t>Chenopodium ×zahnii</t>
  </si>
  <si>
    <t>Chenopodium album × Ch. strictum</t>
  </si>
  <si>
    <t>Chloris divaricata</t>
  </si>
  <si>
    <t>Chloris divaricata var. divaricata</t>
  </si>
  <si>
    <t>Chloris pectinata</t>
  </si>
  <si>
    <t>Chrysanthemum ×morifolium</t>
  </si>
  <si>
    <t>Circaea ×intermedia</t>
  </si>
  <si>
    <t>Cirsium ×affine</t>
  </si>
  <si>
    <t>Cirsium ×alpestre</t>
  </si>
  <si>
    <t>Cirsium ×ambiguum</t>
  </si>
  <si>
    <t>Cirsium ×aschersonii</t>
  </si>
  <si>
    <t>Cirsium ×austropannonicum</t>
  </si>
  <si>
    <t>Cirsium ×bipontinum</t>
  </si>
  <si>
    <t>Cirsium ×breunium</t>
  </si>
  <si>
    <t>Cirsium ×celakovskyanum</t>
  </si>
  <si>
    <t>Cirsium ×erucagineum</t>
  </si>
  <si>
    <t>Cirsium ×freyerianum</t>
  </si>
  <si>
    <t>Cirsium ×gerhardtii</t>
  </si>
  <si>
    <t>Cirsium ×heerianum</t>
  </si>
  <si>
    <t>Cirsium ×hybridum</t>
  </si>
  <si>
    <t>Cirsium ×kirschlegeri</t>
  </si>
  <si>
    <t>Cirsium ×kornhuberi</t>
  </si>
  <si>
    <t>Cirsium ×moravicum</t>
  </si>
  <si>
    <t>Cirsium ×muellneri</t>
  </si>
  <si>
    <t>Cirsium ×podperae</t>
  </si>
  <si>
    <t>Cirsium ×polivkae</t>
  </si>
  <si>
    <t>Cirsium ×rigens</t>
  </si>
  <si>
    <t>Cirsium ×sabaudum</t>
  </si>
  <si>
    <t>Cirsium ×sessile</t>
  </si>
  <si>
    <t>Cirsium ×sextenum</t>
  </si>
  <si>
    <t>Cirsium ×siegertii</t>
  </si>
  <si>
    <t>Cirsium ×subalpinum</t>
  </si>
  <si>
    <t>Cirsium ×subspinuligerum</t>
  </si>
  <si>
    <t>Cirsium ×suspiciosum</t>
  </si>
  <si>
    <t>Cirsium ×tataricum</t>
  </si>
  <si>
    <t>Cirsium ×wankelii</t>
  </si>
  <si>
    <t>Cirsium ×wettsteinii</t>
  </si>
  <si>
    <t>Cirsium ×wimmeri</t>
  </si>
  <si>
    <t>Cirsium ×winklerianum</t>
  </si>
  <si>
    <t>Cirsium acaulon × C. canum × C. oleraceum</t>
  </si>
  <si>
    <t>Cleome hassleriana</t>
  </si>
  <si>
    <t>Cochlearia danica</t>
  </si>
  <si>
    <t>Corispermum gmelinii</t>
  </si>
  <si>
    <t>Cornus alba agg.</t>
  </si>
  <si>
    <t>Corrigiola litoralis</t>
  </si>
  <si>
    <t>Corydalis ×budensis</t>
  </si>
  <si>
    <t>Corydalis ×campylochila</t>
  </si>
  <si>
    <t>Cotula coronopifolia</t>
  </si>
  <si>
    <t>Crataegus ×calycina</t>
  </si>
  <si>
    <t>Crataegus ×calycina × C. lindmanii</t>
  </si>
  <si>
    <t>Crataegus ×fallacina</t>
  </si>
  <si>
    <t>Crataegus ×fallacina × C. rhipidophylla</t>
  </si>
  <si>
    <t>Crataegus ×lavallei</t>
  </si>
  <si>
    <t>Crataegus ×macrocarpa</t>
  </si>
  <si>
    <t>Crataegus ×macrocarpa × C. rhipidophylla</t>
  </si>
  <si>
    <t>Crataegus ×media</t>
  </si>
  <si>
    <t>Crataegus ×media × C. monogyna</t>
  </si>
  <si>
    <t>Crataegus levigata × C. ×macrocarpa</t>
  </si>
  <si>
    <t>Crataegus levigata × C. ×media</t>
  </si>
  <si>
    <t>Crataegus levigata × C. lindmanii</t>
  </si>
  <si>
    <t>Crataegus lindmanii × C. ×macrocarpa</t>
  </si>
  <si>
    <t>Crataegus lindmanii × C. monogyna</t>
  </si>
  <si>
    <t>Crataegus lindmanii × C. rhipidophylla</t>
  </si>
  <si>
    <t>Crithmum maritimum</t>
  </si>
  <si>
    <t>Crocosmia ×crocosmiiflora</t>
  </si>
  <si>
    <t>Crocus ×stellaris</t>
  </si>
  <si>
    <t>Crocus vernus agg.</t>
  </si>
  <si>
    <t>Cyperus congestus</t>
  </si>
  <si>
    <t>Cyperus difformis</t>
  </si>
  <si>
    <t>Dactylis ×intercedens</t>
  </si>
  <si>
    <t>Dactylorhiza ×aschersoniana</t>
  </si>
  <si>
    <t>Dactylorhiza ×braunii</t>
  </si>
  <si>
    <t>Dactylorhiza ×braunii nothosubsp. braunii</t>
  </si>
  <si>
    <t>Dactylorhiza ×braunii nothosubsp. lilacina</t>
  </si>
  <si>
    <t>Dactylorhiza ×braunii nothosubsp. smitakii</t>
  </si>
  <si>
    <t>Dactylorhiza ×carnea</t>
  </si>
  <si>
    <t>Dactylorhiza ×dufftiana</t>
  </si>
  <si>
    <t>Dactylorhiza ×jestrebiensis</t>
  </si>
  <si>
    <t>Dactylorhiza ×kerneriorum</t>
  </si>
  <si>
    <t>Dactylorhiza ×prochazkana</t>
  </si>
  <si>
    <t>Dactylorhiza ×ruppertii</t>
  </si>
  <si>
    <t>Dactylorhiza ×silvae-gabretae</t>
  </si>
  <si>
    <t>Dactylorhiza ×vermeuleniana</t>
  </si>
  <si>
    <t>Dactylorhiza carpatica</t>
  </si>
  <si>
    <t>Dactylorhiza lapponica</t>
  </si>
  <si>
    <t>Danthonia ×breviaristata</t>
  </si>
  <si>
    <t>Dentaria ×paxiana</t>
  </si>
  <si>
    <t>Dianthus ×dufftii</t>
  </si>
  <si>
    <t>Dianthus ×hellwigii</t>
  </si>
  <si>
    <t>Dianthus ×lorberi</t>
  </si>
  <si>
    <t>Dianthus ×lucae</t>
  </si>
  <si>
    <t>Diphasiastrum ×issleri</t>
  </si>
  <si>
    <t>Diphasiastrum ×oellgaardii</t>
  </si>
  <si>
    <t>Diphasiastrum ×zeilleri</t>
  </si>
  <si>
    <t>Dipsacus ×pseudosylvestris</t>
  </si>
  <si>
    <t>Drosera ×obovata</t>
  </si>
  <si>
    <t>Dryopteris ×ambroseae</t>
  </si>
  <si>
    <t>Dryopteris ×critica</t>
  </si>
  <si>
    <t>Dryopteris ×deweveri</t>
  </si>
  <si>
    <t>Dryopteris ×uliginosa</t>
  </si>
  <si>
    <t>Eleusine coracana</t>
  </si>
  <si>
    <t>Eleusine coracana subsp. coracana</t>
  </si>
  <si>
    <t>Eleusine tristachya</t>
  </si>
  <si>
    <t>Elymus ×mucronatus</t>
  </si>
  <si>
    <t>Empetrum hermaphroditum × E. nigrum</t>
  </si>
  <si>
    <t>Epilobium ×aggregatum</t>
  </si>
  <si>
    <t>Epilobium ×amphibolum</t>
  </si>
  <si>
    <t>Epilobium ×beckhausii</t>
  </si>
  <si>
    <t>Epilobium ×boissieri</t>
  </si>
  <si>
    <t>Epilobium ×brachiatum</t>
  </si>
  <si>
    <t>Epilobium ×celakovskyanum</t>
  </si>
  <si>
    <t>Epilobium ×dacicum</t>
  </si>
  <si>
    <t>Epilobium ×dasycarpum</t>
  </si>
  <si>
    <t>Epilobium ×decipiens</t>
  </si>
  <si>
    <t>Epilobium ×duftii</t>
  </si>
  <si>
    <t>Epilobium ×erroneum</t>
  </si>
  <si>
    <t>Epilobium ×finitimum</t>
  </si>
  <si>
    <t>Epilobium ×floridulum</t>
  </si>
  <si>
    <t>Epilobium ×fossicola</t>
  </si>
  <si>
    <t>Epilobium ×glanduligerum</t>
  </si>
  <si>
    <t>Epilobium ×goerzii</t>
  </si>
  <si>
    <t>Epilobium ×grenieri</t>
  </si>
  <si>
    <t>Epilobium ×haussknechtianum</t>
  </si>
  <si>
    <t>Epilobium ×haynaldianum</t>
  </si>
  <si>
    <t>Epilobium ×hectori-leveilleanum</t>
  </si>
  <si>
    <t>Epilobium ×heterocaule</t>
  </si>
  <si>
    <t>Epilobium ×iglaviense</t>
  </si>
  <si>
    <t>Epilobium ×interjectum</t>
  </si>
  <si>
    <t>Epilobium ×josefi-holubii</t>
  </si>
  <si>
    <t>Epilobium ×krausei</t>
  </si>
  <si>
    <t>Epilobium ×laschianum</t>
  </si>
  <si>
    <t>Epilobium ×limosum</t>
  </si>
  <si>
    <t>Epilobium ×mentiens</t>
  </si>
  <si>
    <t>Epilobium ×montaniforme</t>
  </si>
  <si>
    <t>Epilobium ×novae-civitatis</t>
  </si>
  <si>
    <t>Epilobium ×nutantiflorum</t>
  </si>
  <si>
    <t>Epilobium ×percollinum</t>
  </si>
  <si>
    <t>Epilobium ×persicinum</t>
  </si>
  <si>
    <t>Epilobium ×probstii</t>
  </si>
  <si>
    <t>Epilobium ×prochazkae</t>
  </si>
  <si>
    <t>Epilobium ×pseudotrigonum</t>
  </si>
  <si>
    <t>Epilobium ×purpureum</t>
  </si>
  <si>
    <t>Epilobium ×rivulare</t>
  </si>
  <si>
    <t>Epilobium ×rivulicola</t>
  </si>
  <si>
    <t>Epilobium ×semiadnatum</t>
  </si>
  <si>
    <t>Epilobium ×schmidtianum</t>
  </si>
  <si>
    <t>Epilobium ×schulzeanum</t>
  </si>
  <si>
    <t>Epilobium ×similatum</t>
  </si>
  <si>
    <t>Epilobium ×subhirsutum</t>
  </si>
  <si>
    <t>Epilobium ×uechtritzianum</t>
  </si>
  <si>
    <t>Epilobium ×vicinum</t>
  </si>
  <si>
    <t>Epilobium ×waterfallii</t>
  </si>
  <si>
    <t>Epilobium ×weissenburgense</t>
  </si>
  <si>
    <t>Epilobium brachycarpum</t>
  </si>
  <si>
    <t>Epipactis ×breinerorum</t>
  </si>
  <si>
    <t>Epipactis ×heterogama</t>
  </si>
  <si>
    <t>Epipactis ×reinekei</t>
  </si>
  <si>
    <t>Epipactis ×schmalhausenii</t>
  </si>
  <si>
    <t>Epipactis distans × E. helleborine</t>
  </si>
  <si>
    <t>Epipactis helleborine × E. moravica</t>
  </si>
  <si>
    <t>Epipactis helleborine × E. voethii</t>
  </si>
  <si>
    <t>Epipactis pseudopurpurata × E. purpurata</t>
  </si>
  <si>
    <t>Equisetum ×littorale</t>
  </si>
  <si>
    <t>Equisetum ×meridionale</t>
  </si>
  <si>
    <t>Equisetum ×moorei</t>
  </si>
  <si>
    <t>Erigeron acris × E. angulosus</t>
  </si>
  <si>
    <t>Erigeron acris × E. macrophyllus</t>
  </si>
  <si>
    <t>Eriochloa procera</t>
  </si>
  <si>
    <t>Erophila verna agg.</t>
  </si>
  <si>
    <t>Euonymus fortunei</t>
  </si>
  <si>
    <t>Euphorbia ×angustata</t>
  </si>
  <si>
    <t>Euphorbia ×paradoxa</t>
  </si>
  <si>
    <t>Euphorbia ×peisonis</t>
  </si>
  <si>
    <t>Euphorbia ×pseudoesula</t>
  </si>
  <si>
    <t>Euphorbia ×pseudolucida</t>
  </si>
  <si>
    <t>Euphorbia ×pseudovirgata</t>
  </si>
  <si>
    <t>Euphorbia prostrata</t>
  </si>
  <si>
    <t>Euphrasia ×glanduligera</t>
  </si>
  <si>
    <t>Euphrasia ×haussknechtii</t>
  </si>
  <si>
    <t>Euphrasia ×hybrida</t>
  </si>
  <si>
    <t>Euphrasia ×lerschii</t>
  </si>
  <si>
    <t>Euphrasia ×valentinii</t>
  </si>
  <si>
    <t>Euphrasia coerulea</t>
  </si>
  <si>
    <t>Euphrasia micrantha × E. nemorosa subsp. nemorosa</t>
  </si>
  <si>
    <t>Euphrasia tatrae</t>
  </si>
  <si>
    <t>Fallopia ×convolvuloides</t>
  </si>
  <si>
    <t>Festuca albensis</t>
  </si>
  <si>
    <t>Festuca arundinacea × Lolium multiflorum</t>
  </si>
  <si>
    <t>Festuca pallens × F. psammophila subsp. psammophila</t>
  </si>
  <si>
    <t>Festuca pallens × F. valesiaca</t>
  </si>
  <si>
    <t>Festuca rubra × Vulpia myuros</t>
  </si>
  <si>
    <t>Ficaria calthifolia × F. verna subsp. verna</t>
  </si>
  <si>
    <t>Filago ×intermedia</t>
  </si>
  <si>
    <t>Filago ×mixta</t>
  </si>
  <si>
    <t>Forsythia ×intermedia</t>
  </si>
  <si>
    <t>Fragaria ×ananassa</t>
  </si>
  <si>
    <t>Fragaria ×bifera</t>
  </si>
  <si>
    <t>Fragaria ×intermedia</t>
  </si>
  <si>
    <t>Fragaria ×neglecta</t>
  </si>
  <si>
    <t>Gaillardia ×grandiflora</t>
  </si>
  <si>
    <t>Galanthus elwesii</t>
  </si>
  <si>
    <t>Galeopsis ×carinthiaca</t>
  </si>
  <si>
    <t>Galeopsis ×ludwigii</t>
  </si>
  <si>
    <t>Galeopsis ×polychroma</t>
  </si>
  <si>
    <t>Galium ×pomeranicum</t>
  </si>
  <si>
    <t>Galium sylvaticum agg.</t>
  </si>
  <si>
    <t>Gentianella ×austroamarella</t>
  </si>
  <si>
    <t>Gentianella campestris × G. germanica subsp. germanica</t>
  </si>
  <si>
    <t>Gentianella campestris × G. praecox subsp. bohemica</t>
  </si>
  <si>
    <t>Gentianella germanica subsp. germanica × G. praecox subsp. bohemica</t>
  </si>
  <si>
    <t>Gentianella obtusifolia subsp. sturmiana × G. praecox subsp. bohemica</t>
  </si>
  <si>
    <t>Geranium aequale</t>
  </si>
  <si>
    <t>Geranium thunbergii</t>
  </si>
  <si>
    <t>Geum ×intermedium</t>
  </si>
  <si>
    <t>Geum ×spurium</t>
  </si>
  <si>
    <t>Geum ×sudeticum</t>
  </si>
  <si>
    <t>Glyceria ×pedicellata</t>
  </si>
  <si>
    <t>Glyceria declinata × G. fluitans</t>
  </si>
  <si>
    <t>Gymnadenia ×intermedia</t>
  </si>
  <si>
    <t>Gypsophila perfoliata</t>
  </si>
  <si>
    <t>Helianthus ×laetiflorus</t>
  </si>
  <si>
    <t>Helianthus ×multiflorus</t>
  </si>
  <si>
    <t>Hieracium sudetotubulosum</t>
  </si>
  <si>
    <t>Hosta ×fortunei</t>
  </si>
  <si>
    <t>Hosta ×lancifolia</t>
  </si>
  <si>
    <t>Hosta ×sieboldiana</t>
  </si>
  <si>
    <t>Hosta ×sieboldii</t>
  </si>
  <si>
    <t>Hosta ×undulata</t>
  </si>
  <si>
    <t>Hypericum ×desetangsii</t>
  </si>
  <si>
    <t>Hypericum ×laschii</t>
  </si>
  <si>
    <t>Inula ×hausmannii</t>
  </si>
  <si>
    <t>Inula ×hybrida</t>
  </si>
  <si>
    <t>Inula ×media</t>
  </si>
  <si>
    <t>Inula ×rigida</t>
  </si>
  <si>
    <t>Inula ×stricta</t>
  </si>
  <si>
    <t>Inula ×suaveolens</t>
  </si>
  <si>
    <t>Inula britannica × I. oculus-christi</t>
  </si>
  <si>
    <t>Inula racemosa</t>
  </si>
  <si>
    <t>Iris ×germanica</t>
  </si>
  <si>
    <t>Iris ×sambucina</t>
  </si>
  <si>
    <t>Juncus ×brueggeri</t>
  </si>
  <si>
    <t>Juncus ×buchenaui</t>
  </si>
  <si>
    <t>Juncus ×diffusus</t>
  </si>
  <si>
    <t>Juncus ×montserratensis</t>
  </si>
  <si>
    <t>Juncus ×ruhmeri</t>
  </si>
  <si>
    <t>Knautia ×leucantha</t>
  </si>
  <si>
    <t>Knautia ×posoniensis</t>
  </si>
  <si>
    <t>Knautia ×sambucifolia</t>
  </si>
  <si>
    <t>Knautia ×speciosa</t>
  </si>
  <si>
    <t>Knautia serpentinicola</t>
  </si>
  <si>
    <t>Koeleria ×hungarica</t>
  </si>
  <si>
    <t>Laburnum ×watereri</t>
  </si>
  <si>
    <t>Lamium ×holsaticum</t>
  </si>
  <si>
    <t>Leontodon hispidus var. glabratus × Scorzoneroides autumnalis</t>
  </si>
  <si>
    <t>Lepidium didymum</t>
  </si>
  <si>
    <t>Leptochloa decipiens</t>
  </si>
  <si>
    <t>Leptochloa decipiens subsp. peacockii</t>
  </si>
  <si>
    <t>Leptochloa divaricatissima</t>
  </si>
  <si>
    <t>Leptochloa fusca subsp. fusca</t>
  </si>
  <si>
    <t>Leucanthemum ×superbum</t>
  </si>
  <si>
    <t>Limonium gmelinii</t>
  </si>
  <si>
    <t>Linaria pelisseriana</t>
  </si>
  <si>
    <t>Lolium ×hybridum</t>
  </si>
  <si>
    <t>Luzula ×heddae</t>
  </si>
  <si>
    <t>Luzula ×hybrida</t>
  </si>
  <si>
    <t>Luzula ×media</t>
  </si>
  <si>
    <t>Luzula ×vinesii</t>
  </si>
  <si>
    <t>Lycopus ×intercedens</t>
  </si>
  <si>
    <t>Magnolia ×soulangeana</t>
  </si>
  <si>
    <t>Malus ×dasyphylla</t>
  </si>
  <si>
    <t>Malus ×purpurea</t>
  </si>
  <si>
    <t>Malva ×adulterina</t>
  </si>
  <si>
    <t>Malva ×zoernigii</t>
  </si>
  <si>
    <t>Marrubium ×paniculatum</t>
  </si>
  <si>
    <t>Matricaria chamomilla × Tripleurospermum inodorum</t>
  </si>
  <si>
    <t>Medicago ×varia</t>
  </si>
  <si>
    <t>Melica ×aschersonii</t>
  </si>
  <si>
    <t>Mentha ×dalmatica</t>
  </si>
  <si>
    <t>Mentha ×dumetorum</t>
  </si>
  <si>
    <t>Mentha ×gracilis</t>
  </si>
  <si>
    <t>Mentha ×niliaca</t>
  </si>
  <si>
    <t>Mentha ×piperita</t>
  </si>
  <si>
    <t>Mentha ×piperita agg.</t>
  </si>
  <si>
    <t>Mentha ×piperita nothosubsp. piperita</t>
  </si>
  <si>
    <t>Mentha ×rotundifolia</t>
  </si>
  <si>
    <t>Mentha ×verticillata</t>
  </si>
  <si>
    <t>Mentha ×verticillata agg.</t>
  </si>
  <si>
    <t>Mercurialis ×paxii</t>
  </si>
  <si>
    <t>Mimulus ringens</t>
  </si>
  <si>
    <t>Myosotis ×bohemica</t>
  </si>
  <si>
    <t>Myosotis ×krajinae</t>
  </si>
  <si>
    <t>Myosotis ×pseudohispida</t>
  </si>
  <si>
    <t>Myosotis ×suzae</t>
  </si>
  <si>
    <t>Myriophyllum heterophyllum</t>
  </si>
  <si>
    <t>Narcissus ×incomparabilis</t>
  </si>
  <si>
    <t>Nasturtium ×sterile</t>
  </si>
  <si>
    <t>Nepeta ×faasenii</t>
  </si>
  <si>
    <t>Nuphar ×spenneriana</t>
  </si>
  <si>
    <t>Nymphaea ×borealis</t>
  </si>
  <si>
    <t>Nymphaea cv. div.</t>
  </si>
  <si>
    <t>Ononis ×pseudohircina</t>
  </si>
  <si>
    <t>Ononis repens × O. spinosa</t>
  </si>
  <si>
    <t>Onopordum ×beckianum</t>
  </si>
  <si>
    <t>Orchis ×canuti</t>
  </si>
  <si>
    <t>Orchis ×dietrichiana</t>
  </si>
  <si>
    <t>Orchis ×hybrida</t>
  </si>
  <si>
    <t>Orchis ×loreziana</t>
  </si>
  <si>
    <t>Orchis ×loreziana nothosubsp. kisslingii</t>
  </si>
  <si>
    <t>Orchis ×timbalii</t>
  </si>
  <si>
    <t>Ornithogalum ×wildtii</t>
  </si>
  <si>
    <t>Panicum virgatum</t>
  </si>
  <si>
    <t>Papaver ×intercedens</t>
  </si>
  <si>
    <t>Persicaria ×brauniana</t>
  </si>
  <si>
    <t>Persicaria ×condensata</t>
  </si>
  <si>
    <t>Persicaria ×figertii</t>
  </si>
  <si>
    <t>Persicaria ×hybrida</t>
  </si>
  <si>
    <t>Persicaria ×intercedens</t>
  </si>
  <si>
    <t>Persicaria ×subglandulosa</t>
  </si>
  <si>
    <t>Persicaria capitata</t>
  </si>
  <si>
    <t>Persicaria lapathifolia subsp. lapathifolia × P. mitis</t>
  </si>
  <si>
    <t>Petasites ×celakovskyi</t>
  </si>
  <si>
    <t>Petasites ×intercedens</t>
  </si>
  <si>
    <t>Petasites ×rechingeri</t>
  </si>
  <si>
    <t>Petunia ×atkinsiana</t>
  </si>
  <si>
    <t>Peucedanum austriacum subsp. austriacum</t>
  </si>
  <si>
    <t>Peucedanum austriacum subsp. rablense</t>
  </si>
  <si>
    <t>Phleum exaratum</t>
  </si>
  <si>
    <t>Phlomis russeliana</t>
  </si>
  <si>
    <t>Phyteuma ×adulterinum</t>
  </si>
  <si>
    <t>Pilosella fusca</t>
  </si>
  <si>
    <t>Pilosella norrliniiformis</t>
  </si>
  <si>
    <t>Pinguicula vulgaris subsp. bohemica × P. vulgaris subsp. vulgaris</t>
  </si>
  <si>
    <t>Pinus ×ascendens</t>
  </si>
  <si>
    <t>Pinus ×ascendens nothosubsp. skalickyi</t>
  </si>
  <si>
    <t>Pinus ×celakovskiorum</t>
  </si>
  <si>
    <t>Pinus ×rhaetica</t>
  </si>
  <si>
    <t>Pinus ×rhaetica nothosubsp. digenea</t>
  </si>
  <si>
    <t>Planta absurda</t>
  </si>
  <si>
    <t>Planta cimrmanii</t>
  </si>
  <si>
    <t>Planta immanis</t>
  </si>
  <si>
    <t>Planta kaplaniana</t>
  </si>
  <si>
    <t>Planta thallosa</t>
  </si>
  <si>
    <t>Planta wildiana</t>
  </si>
  <si>
    <t>Plantago ×mixta</t>
  </si>
  <si>
    <t>Plantago ×moravica</t>
  </si>
  <si>
    <t>Platanthera ×graebneri</t>
  </si>
  <si>
    <t>Platanus ×hispanica</t>
  </si>
  <si>
    <t>Pleioblastus chino</t>
  </si>
  <si>
    <t>Poa ×figertii</t>
  </si>
  <si>
    <t>Poa ×intricata</t>
  </si>
  <si>
    <t>Poa ×pawlowskii</t>
  </si>
  <si>
    <t>Poa ×sanionis</t>
  </si>
  <si>
    <t>Poa annua × P. supina</t>
  </si>
  <si>
    <t>Poa compressa × P. palustris</t>
  </si>
  <si>
    <t>Polygala ×pawlowskii</t>
  </si>
  <si>
    <t>Polygala ×skrivanekii</t>
  </si>
  <si>
    <t>Polypodium ×mantoniae</t>
  </si>
  <si>
    <t>Polystichum ×luerssenii</t>
  </si>
  <si>
    <t>Polystichum setiferum</t>
  </si>
  <si>
    <t>Populus ×berolinensis</t>
  </si>
  <si>
    <t>Populus ×canadensis</t>
  </si>
  <si>
    <t>Populus ×canescens</t>
  </si>
  <si>
    <t>Populus ×generosa</t>
  </si>
  <si>
    <t>Potamogeton ×angustifolius</t>
  </si>
  <si>
    <t>Potamogeton ×cooperi</t>
  </si>
  <si>
    <t>Potamogeton ×fluitans</t>
  </si>
  <si>
    <t>Potamogeton ×nitens</t>
  </si>
  <si>
    <t>Potamogeton ×olivaceus</t>
  </si>
  <si>
    <t>Potamogeton ×schreberi</t>
  </si>
  <si>
    <t>Potamogeton ×sparganiifolius</t>
  </si>
  <si>
    <t>Potamogeton ×undulatus</t>
  </si>
  <si>
    <t>Potentilla ×adulterina</t>
  </si>
  <si>
    <t>Potentilla ×aurulenta</t>
  </si>
  <si>
    <t>Potentilla ×bayeri</t>
  </si>
  <si>
    <t>Potentilla ×boetzkesii</t>
  </si>
  <si>
    <t>Potentilla ×budaiana</t>
  </si>
  <si>
    <t>Potentilla ×castriferrei</t>
  </si>
  <si>
    <t>Potentilla ×ginsiensis</t>
  </si>
  <si>
    <t>Potentilla ×hedrichii</t>
  </si>
  <si>
    <t>Potentilla ×herbichii</t>
  </si>
  <si>
    <t>Potentilla ×hybrida</t>
  </si>
  <si>
    <t>Potentilla ×italica</t>
  </si>
  <si>
    <t>Potentilla ×matraensis</t>
  </si>
  <si>
    <t>Potentilla ×mixta</t>
  </si>
  <si>
    <t>Potentilla ×semiargentea</t>
  </si>
  <si>
    <t>Potentilla ×subarenaria</t>
  </si>
  <si>
    <t>Potentilla ×suberecta</t>
  </si>
  <si>
    <t>Potentilla crantzii subsp. serpentini × P. verna</t>
  </si>
  <si>
    <t>Primula ×media</t>
  </si>
  <si>
    <t>Primula ×pubescens</t>
  </si>
  <si>
    <t>Prunella ×dissecta</t>
  </si>
  <si>
    <t>Prunella ×intermedia</t>
  </si>
  <si>
    <t>Prunella ×spuria</t>
  </si>
  <si>
    <t>Prunus ×eminens</t>
  </si>
  <si>
    <t>Prunus ×fontanesiana</t>
  </si>
  <si>
    <t>Prunus ×fruticans</t>
  </si>
  <si>
    <t>Prunus ×gondouinii</t>
  </si>
  <si>
    <t>Prunus ×umbellifera</t>
  </si>
  <si>
    <t>Pulmonaria ×digenea</t>
  </si>
  <si>
    <t>Pulmonaria ×heinrichii</t>
  </si>
  <si>
    <t>Pulmonaria ×hybrida</t>
  </si>
  <si>
    <t>Pulmonaria ×intermedia</t>
  </si>
  <si>
    <t>Pulmonaria ×notha</t>
  </si>
  <si>
    <t>Pulsatilla ×celakovskyana</t>
  </si>
  <si>
    <t>Pulsatilla ×hackelii</t>
  </si>
  <si>
    <t>Pulsatilla ×mixta</t>
  </si>
  <si>
    <t>Pyrus ×amphigenea</t>
  </si>
  <si>
    <t>Quercus ×barnovae</t>
  </si>
  <si>
    <t>Quercus ×benkoei</t>
  </si>
  <si>
    <t>Quercus ×budensis</t>
  </si>
  <si>
    <t>Quercus ×calvescens</t>
  </si>
  <si>
    <t>Quercus ×cazanensis</t>
  </si>
  <si>
    <t>Quercus ×pseudodalechampii</t>
  </si>
  <si>
    <t>Quercus ×pseudopubescens</t>
  </si>
  <si>
    <t>Quercus ×rosacea</t>
  </si>
  <si>
    <t>Quercus ×sooi</t>
  </si>
  <si>
    <t>Quercus ×streimii</t>
  </si>
  <si>
    <t>Ranunculus ×polyanthemoides</t>
  </si>
  <si>
    <t>Ranunculus cassubicus group s. lat.</t>
  </si>
  <si>
    <t>Reynoutria ×bohemica</t>
  </si>
  <si>
    <t>Rheum ×rhabarbarum</t>
  </si>
  <si>
    <t>Rhinanthus ×fallax</t>
  </si>
  <si>
    <t>Rhinanthus ×magocsyanus</t>
  </si>
  <si>
    <t>Rhinanthus minor × Rh. riphaeus</t>
  </si>
  <si>
    <t>Ribes ×gordonianum</t>
  </si>
  <si>
    <t>Ribes divaricatum × R. nigrum</t>
  </si>
  <si>
    <t>Ribes uva-crispa subsp. grossularia × R. uva-crispa subsp. uva-crispa</t>
  </si>
  <si>
    <t>Robinia ×ambigua</t>
  </si>
  <si>
    <t>Rorippa ×anceps</t>
  </si>
  <si>
    <t>Rorippa ×armoracioides</t>
  </si>
  <si>
    <t>Rorippa ×hungarica</t>
  </si>
  <si>
    <t>Rosa ×alba</t>
  </si>
  <si>
    <t>Rosa ×centifolia</t>
  </si>
  <si>
    <t>Rubus ×idaeoides</t>
  </si>
  <si>
    <t>Rubus adornatus</t>
  </si>
  <si>
    <t>Rubus ambulans</t>
  </si>
  <si>
    <t>Rubus cockburnianus</t>
  </si>
  <si>
    <t>Rubus fasciculatiformis</t>
  </si>
  <si>
    <t>Rubus hirtus infraagg.</t>
  </si>
  <si>
    <t>Rubus macromontanus</t>
  </si>
  <si>
    <t>Rubus perlongus</t>
  </si>
  <si>
    <t>Rubus stohrii</t>
  </si>
  <si>
    <t>Rumex ×abortivus</t>
  </si>
  <si>
    <t>Rumex ×ambigens</t>
  </si>
  <si>
    <t>Rumex ×armoraciifolius</t>
  </si>
  <si>
    <t>Rumex ×callianthemus</t>
  </si>
  <si>
    <t>Rumex ×conspersus</t>
  </si>
  <si>
    <t>Rumex ×corconticus</t>
  </si>
  <si>
    <t>Rumex ×duftii</t>
  </si>
  <si>
    <t>Rumex ×fallacinus</t>
  </si>
  <si>
    <t>Rumex ×henrardii</t>
  </si>
  <si>
    <t>Rumex ×heterophyllus</t>
  </si>
  <si>
    <t>Rumex ×hybridus</t>
  </si>
  <si>
    <t>Rumex ×intercedens</t>
  </si>
  <si>
    <t>Rumex ×knafii</t>
  </si>
  <si>
    <t>Rumex ×mezei</t>
  </si>
  <si>
    <t>Rumex ×niesslii</t>
  </si>
  <si>
    <t>Rumex ×platyphyllos</t>
  </si>
  <si>
    <t>Rumex ×pratensis</t>
  </si>
  <si>
    <t>Rumex ×propinquus</t>
  </si>
  <si>
    <t>Rumex ×ruehmeri</t>
  </si>
  <si>
    <t>Rumex ×sagorskii</t>
  </si>
  <si>
    <t>Rumex ×schreberi</t>
  </si>
  <si>
    <t>Rumex ×schulzei</t>
  </si>
  <si>
    <t>Rumex ×stenophylloides</t>
  </si>
  <si>
    <t>Rumex acetosa × R. arifolius</t>
  </si>
  <si>
    <t>Rumex acetosa × R. thyrsiflorus</t>
  </si>
  <si>
    <t>Rumex conglomeratus × R. obtusifolius × R. stenophyllus</t>
  </si>
  <si>
    <t>Rumex palustris × R. stenophyllus</t>
  </si>
  <si>
    <t>Rumex patientia × R. tianschanicus 'Uteuša'</t>
  </si>
  <si>
    <t>Sagina ×lemoviscensis</t>
  </si>
  <si>
    <t>Sagina ×normaniana</t>
  </si>
  <si>
    <t>Salix ×alopecuroides</t>
  </si>
  <si>
    <t>Salix ×bifida</t>
  </si>
  <si>
    <t>Salix ×capnoides</t>
  </si>
  <si>
    <t>Salix ×capreola</t>
  </si>
  <si>
    <t>Salix ×dichroa</t>
  </si>
  <si>
    <t>Salix ×doniana</t>
  </si>
  <si>
    <t>Salix ×ehrhartiana</t>
  </si>
  <si>
    <t>Salix ×fruticosa</t>
  </si>
  <si>
    <t>Salix ×holosericea</t>
  </si>
  <si>
    <t>Salix ×chlorophana</t>
  </si>
  <si>
    <t>Salix ×incubacea</t>
  </si>
  <si>
    <t>Salix ×macrophylla</t>
  </si>
  <si>
    <t>Salix ×meyeriana</t>
  </si>
  <si>
    <t>Salix ×mollissima</t>
  </si>
  <si>
    <t>Salix ×multinervis</t>
  </si>
  <si>
    <t>Salix ×nepetifolia</t>
  </si>
  <si>
    <t>Salix ×oleifolia</t>
  </si>
  <si>
    <t>Salix ×onusta</t>
  </si>
  <si>
    <t>Salix ×parviflora</t>
  </si>
  <si>
    <t>Salix ×paxii</t>
  </si>
  <si>
    <t>Salix ×pendulina</t>
  </si>
  <si>
    <t>Salix ×plicata</t>
  </si>
  <si>
    <t>Salix ×pontederana</t>
  </si>
  <si>
    <t>Salix ×reichardtii</t>
  </si>
  <si>
    <t>Salix ×reuteri</t>
  </si>
  <si>
    <t>Salix ×rubens</t>
  </si>
  <si>
    <t>Salix ×rubra</t>
  </si>
  <si>
    <t>Salix ×sepulcralis</t>
  </si>
  <si>
    <t>Salix ×siegertii</t>
  </si>
  <si>
    <t>Salix ×smithiana</t>
  </si>
  <si>
    <t>Salix ×spathulata</t>
  </si>
  <si>
    <t>Salix ×subaurita</t>
  </si>
  <si>
    <t>Salix ×subcaprea</t>
  </si>
  <si>
    <t>Salix ×subcinerea</t>
  </si>
  <si>
    <t>Salix ×undulata</t>
  </si>
  <si>
    <t>Salix ×wimmeriana</t>
  </si>
  <si>
    <t>Salix rosmarinifolia × S. viminalis</t>
  </si>
  <si>
    <t>Salvia ×sylvestris</t>
  </si>
  <si>
    <t>Salvia hispanica</t>
  </si>
  <si>
    <t>Saxifraga ×geum</t>
  </si>
  <si>
    <t>Saxifraga ×urbium</t>
  </si>
  <si>
    <t>Scabiosa ×janchenii</t>
  </si>
  <si>
    <t>Scilla bifolia × S. luciliae agg.</t>
  </si>
  <si>
    <t>Scirpus ×celakovskyanus</t>
  </si>
  <si>
    <t>Scleranthus ×intermedius</t>
  </si>
  <si>
    <t>Scleranthus ×podperae</t>
  </si>
  <si>
    <t>Senecio ×decipiens</t>
  </si>
  <si>
    <t>Senecio ×futakii</t>
  </si>
  <si>
    <t>Senecio ×heimerlii</t>
  </si>
  <si>
    <t>Senecio ×helwingii</t>
  </si>
  <si>
    <t>Senecio ×viscidulus</t>
  </si>
  <si>
    <t>Senecio squalidus</t>
  </si>
  <si>
    <t>Schoenus ×scheuchzeri</t>
  </si>
  <si>
    <t>Silene ×grecescui</t>
  </si>
  <si>
    <t>Silene ×hampeana</t>
  </si>
  <si>
    <t>Sorbus ×abscondita</t>
  </si>
  <si>
    <t>Sorbus ×decipiens</t>
  </si>
  <si>
    <t>Sorbus ×kitaibeliana</t>
  </si>
  <si>
    <t>Sorbus ×thuringiaca</t>
  </si>
  <si>
    <t>Sorbus collina</t>
  </si>
  <si>
    <t>Sorbus cucullifera</t>
  </si>
  <si>
    <t>Sorbus moravica</t>
  </si>
  <si>
    <t>Sorbus pauca</t>
  </si>
  <si>
    <t>Sorbus pontis-satanae</t>
  </si>
  <si>
    <t>Sorbus thayensis</t>
  </si>
  <si>
    <t>Spergularia echinosperma subsp. albensis</t>
  </si>
  <si>
    <t>Spergularia echinosperma subsp. echinosperma</t>
  </si>
  <si>
    <t>Spergularia kurkae</t>
  </si>
  <si>
    <t>Spiraea ×billardii</t>
  </si>
  <si>
    <t>Spiraea ×macrothyrsa</t>
  </si>
  <si>
    <t>Spiraea ×pseudosalicifolia</t>
  </si>
  <si>
    <t>Spiraea ×vanhouttei</t>
  </si>
  <si>
    <t>Sporobolus elongatus</t>
  </si>
  <si>
    <t>Stachys ×ambigua</t>
  </si>
  <si>
    <t>Stachys ×digenea</t>
  </si>
  <si>
    <t>Suaeda salsa</t>
  </si>
  <si>
    <t>Symphyotrichum ×salignum</t>
  </si>
  <si>
    <t>Symphyotrichum ×versicolor</t>
  </si>
  <si>
    <t>Symphyotrichum dumosum × S. novi-belgii</t>
  </si>
  <si>
    <t>Symphyotrichum laeve × S. lanceolatum</t>
  </si>
  <si>
    <t>Symphytum ×hidcotense</t>
  </si>
  <si>
    <t>Symphytum ×uplandicum</t>
  </si>
  <si>
    <t>Symphytum ×wettsteinii</t>
  </si>
  <si>
    <t>Symphytum angustifolium_suppressed</t>
  </si>
  <si>
    <t>Symphytum bohemicum × S. officinale</t>
  </si>
  <si>
    <t>Symphytum grandiflorum</t>
  </si>
  <si>
    <t>Symphytum officinale × S. ×uplandicum</t>
  </si>
  <si>
    <t>Symphytum tauricum</t>
  </si>
  <si>
    <t>Symphytum tuberosum agg._suppressed</t>
  </si>
  <si>
    <t>Symphytum tuberosum subsp. angustifolium</t>
  </si>
  <si>
    <t>Symphytum tuberosum subsp. tuberosum</t>
  </si>
  <si>
    <t>Syringa ×chinensis</t>
  </si>
  <si>
    <t>Taraxacum acutifidum</t>
  </si>
  <si>
    <t>Taraxacum acutifrons</t>
  </si>
  <si>
    <t>Taraxacum aethiopiforme</t>
  </si>
  <si>
    <t>Taraxacum ancistrolobum</t>
  </si>
  <si>
    <t>Taraxacum brachyglossum</t>
  </si>
  <si>
    <t>Taraxacum brachylepis</t>
  </si>
  <si>
    <t>Taraxacum coartatum</t>
  </si>
  <si>
    <t>Taraxacum edmondsonianum</t>
  </si>
  <si>
    <t>Taraxacum floccosum</t>
  </si>
  <si>
    <t>Taraxacum leptodon</t>
  </si>
  <si>
    <t>Taraxacum lippertianum</t>
  </si>
  <si>
    <t>Taraxacum longisquameum</t>
  </si>
  <si>
    <t>Taraxacum lucescens</t>
  </si>
  <si>
    <t>Taraxacum megalosipteron</t>
  </si>
  <si>
    <t>Taraxacum ohlsenii</t>
  </si>
  <si>
    <t>Taraxacum plicatifrons</t>
  </si>
  <si>
    <t>Taraxacum praeradians</t>
  </si>
  <si>
    <t>Taraxacum princeps</t>
  </si>
  <si>
    <t>Taraxacum procerisquameum</t>
  </si>
  <si>
    <t>Taraxacum prunicolor</t>
  </si>
  <si>
    <t>Taraxacum pudicum</t>
  </si>
  <si>
    <t>Taraxacum pulverulentum</t>
  </si>
  <si>
    <t>Taraxacum rhamphodes</t>
  </si>
  <si>
    <t>Taraxacum ruptifolium</t>
  </si>
  <si>
    <t>Taraxacum saxenii</t>
  </si>
  <si>
    <t>Taraxacum stenoglossum</t>
  </si>
  <si>
    <t>Taraxacum subcanescens</t>
  </si>
  <si>
    <t>Taraxacum tumentilobum</t>
  </si>
  <si>
    <t>Taraxacum uncosum</t>
  </si>
  <si>
    <t>Taraxacum uniforme</t>
  </si>
  <si>
    <t>Tellima grandiflora</t>
  </si>
  <si>
    <t>Teloxys aristata</t>
  </si>
  <si>
    <t>Thymus ×braunii</t>
  </si>
  <si>
    <t>Thymus ×czorstynensis</t>
  </si>
  <si>
    <t>Thymus ×korneckii</t>
  </si>
  <si>
    <t>Thymus ×oblongifolius</t>
  </si>
  <si>
    <t>Thymus ×porcii</t>
  </si>
  <si>
    <t>Thymus ×radoi</t>
  </si>
  <si>
    <t>Thymus ×schmidtii</t>
  </si>
  <si>
    <t>Thymus ×sparsipilus</t>
  </si>
  <si>
    <t>Thymus ×subhirsutus</t>
  </si>
  <si>
    <t>Thymus alpestris × Th. pulegioides subsp. chamaedrys</t>
  </si>
  <si>
    <t>Thymus pannonicus × Th. praecox</t>
  </si>
  <si>
    <t>Thymus pannonicus × Th. serpyllum</t>
  </si>
  <si>
    <t>Tilia ×vulgaris</t>
  </si>
  <si>
    <t>Tordylium apulum</t>
  </si>
  <si>
    <t>Tradescantia ×andersoniana</t>
  </si>
  <si>
    <t>Tragopogon ×mirabilis</t>
  </si>
  <si>
    <t>Tulipa ×gesneriana</t>
  </si>
  <si>
    <t>Typha ×glauca</t>
  </si>
  <si>
    <t>Vaccinium ×intermedium</t>
  </si>
  <si>
    <t>Verbascum ×ambiguum</t>
  </si>
  <si>
    <t>Verbascum ×bastardii</t>
  </si>
  <si>
    <t>Verbascum ×brockmuelleri</t>
  </si>
  <si>
    <t>Verbascum ×danubiale</t>
  </si>
  <si>
    <t>Verbascum ×denudatum</t>
  </si>
  <si>
    <t>Verbascum ×divaricatum</t>
  </si>
  <si>
    <t>Verbascum ×duernsteinense</t>
  </si>
  <si>
    <t>Verbascum ×flagriforme</t>
  </si>
  <si>
    <t>Verbascum ×ignescens</t>
  </si>
  <si>
    <t>Verbascum ×interjectum</t>
  </si>
  <si>
    <t>Verbascum ×intermedium</t>
  </si>
  <si>
    <t>Verbascum ×juratzkae</t>
  </si>
  <si>
    <t>Verbascum ×kerneri</t>
  </si>
  <si>
    <t>Verbascum ×neilreichii</t>
  </si>
  <si>
    <t>Verbascum ×obornyi</t>
  </si>
  <si>
    <t>Verbascum ×pseudoblattaria</t>
  </si>
  <si>
    <t>Verbascum ×pseudolychnitis</t>
  </si>
  <si>
    <t>Verbascum ×ramigerum</t>
  </si>
  <si>
    <t>Verbascum ×rubiginosum</t>
  </si>
  <si>
    <t>Verbascum ×schiedeanum</t>
  </si>
  <si>
    <t>Verbascum ×schneiderianum</t>
  </si>
  <si>
    <t>Verbascum ×schottianum</t>
  </si>
  <si>
    <t>Verbascum ×spurium</t>
  </si>
  <si>
    <t>Verbascum ×subnigrum</t>
  </si>
  <si>
    <t>Verbascum ×ustulatum</t>
  </si>
  <si>
    <t>Verbascum ×versiflorum</t>
  </si>
  <si>
    <t>Verbascum ×vidavense</t>
  </si>
  <si>
    <t>Verbascum nigrum × V. thapsus</t>
  </si>
  <si>
    <t>Verbena ×hybrida</t>
  </si>
  <si>
    <t>Veronica ×lackschewitzii</t>
  </si>
  <si>
    <t>Veronica ×media</t>
  </si>
  <si>
    <t>Veronica incana × V. maritima</t>
  </si>
  <si>
    <t>Veronica maritima × V. spuria subsp. foliosa</t>
  </si>
  <si>
    <t>Viola ×adulterina</t>
  </si>
  <si>
    <t>Viola ×borussica</t>
  </si>
  <si>
    <t>Viola ×braunii</t>
  </si>
  <si>
    <t>Viola ×burnatii</t>
  </si>
  <si>
    <t>Viola ×contempta</t>
  </si>
  <si>
    <t>Viola ×contempta nothosubsp. bohemica</t>
  </si>
  <si>
    <t>Viola ×contempta nothosubsp. contempta</t>
  </si>
  <si>
    <t>Viola ×dubia</t>
  </si>
  <si>
    <t>Viola ×gotlandica</t>
  </si>
  <si>
    <t>Viola ×haynaldii</t>
  </si>
  <si>
    <t>Viola ×heterocarpa</t>
  </si>
  <si>
    <t>Viola ×hirtiformis</t>
  </si>
  <si>
    <t>Viola ×hungarica</t>
  </si>
  <si>
    <t>Viola ×interjecta</t>
  </si>
  <si>
    <t>Viola ×intersita</t>
  </si>
  <si>
    <t>Viola ×iselensis</t>
  </si>
  <si>
    <t>Viola ×kerneri</t>
  </si>
  <si>
    <t>Viola ×orophila</t>
  </si>
  <si>
    <t>Viola ×perplexa</t>
  </si>
  <si>
    <t>Viola ×pluricaulis</t>
  </si>
  <si>
    <t>Viola ×poelliana</t>
  </si>
  <si>
    <t>Viola ×porphyrea</t>
  </si>
  <si>
    <t>Viola ×ritschliana</t>
  </si>
  <si>
    <t>Viola ×scabra</t>
  </si>
  <si>
    <t>Viola ×semseyana</t>
  </si>
  <si>
    <t>Viola ×skofitziana</t>
  </si>
  <si>
    <t>Viola ×sourekii</t>
  </si>
  <si>
    <t>Viola ×tatrae</t>
  </si>
  <si>
    <t>Viola ×torslundensis</t>
  </si>
  <si>
    <t>Viola ×vindobonensis</t>
  </si>
  <si>
    <t>Viola ×wittrockiana</t>
  </si>
  <si>
    <t>Viola arvensis × V. lutea subsp. sudetica</t>
  </si>
  <si>
    <t>Xanthium ×kostalii</t>
  </si>
  <si>
    <t>Xanthium saccharatum</t>
  </si>
  <si>
    <t>Creative Commons — Attribution 4.0 International</t>
  </si>
  <si>
    <t>poskytovat záznamy třetím stranám ale nezveřejnit na webu</t>
  </si>
  <si>
    <t>pramen</t>
  </si>
  <si>
    <t>×Pseudorhiza nieschalkii</t>
  </si>
  <si>
    <t>Crataegus ×fallacina × C. monogyna</t>
  </si>
  <si>
    <t>PLADIAS-PROVIDABLE-PUBLIC</t>
  </si>
  <si>
    <t>PLADIAS-PROVIDABLE-NONPUBLIC </t>
  </si>
  <si>
    <t>PLADIAS-NONPROVADIBLE-PUBLIC</t>
  </si>
  <si>
    <t>PLADIAS-NONPROVADIBLE-NONPUBLIC</t>
  </si>
  <si>
    <t/>
  </si>
  <si>
    <t>s. d.</t>
  </si>
  <si>
    <t>s. coll.</t>
  </si>
  <si>
    <t>vlastní_ID</t>
  </si>
  <si>
    <t>Otmarov</t>
  </si>
  <si>
    <t>Šakvice</t>
  </si>
  <si>
    <t>Fröhlich, A.</t>
  </si>
  <si>
    <t>Zaječí</t>
  </si>
  <si>
    <t>Laus, H.</t>
  </si>
  <si>
    <t>Oborny, A.</t>
  </si>
  <si>
    <t>Podpěra, J.</t>
  </si>
  <si>
    <t>Rothe, K.</t>
  </si>
  <si>
    <t>Schierl, A.</t>
  </si>
  <si>
    <t>180</t>
  </si>
  <si>
    <t>Širjaev, G. I.</t>
  </si>
  <si>
    <t>170</t>
  </si>
  <si>
    <t>190</t>
  </si>
  <si>
    <t>Novosedly</t>
  </si>
  <si>
    <t>Zimmermann, H.</t>
  </si>
  <si>
    <t>Přítluky</t>
  </si>
  <si>
    <t>Hlohovec</t>
  </si>
  <si>
    <t>Lednice</t>
  </si>
  <si>
    <t>Starovičky</t>
  </si>
  <si>
    <t>Čejč</t>
  </si>
  <si>
    <t>Újezd u Brna</t>
  </si>
  <si>
    <t>Grulich, V.</t>
  </si>
  <si>
    <t>Dvořák, J.</t>
  </si>
  <si>
    <t>Mikulov</t>
  </si>
  <si>
    <t>Wildt, A.</t>
  </si>
  <si>
    <t>165</t>
  </si>
  <si>
    <t>1929</t>
  </si>
  <si>
    <t>220</t>
  </si>
  <si>
    <t>230</t>
  </si>
  <si>
    <t>300</t>
  </si>
  <si>
    <t>200</t>
  </si>
  <si>
    <t>400</t>
  </si>
  <si>
    <t>orig.: Melandrium viscosum; J. Danihelka 2019: Silene viscosa;</t>
  </si>
  <si>
    <t>Feldraine bei Erdberg bei Joslowitz</t>
  </si>
  <si>
    <t>Hrádek</t>
  </si>
  <si>
    <t>1933-07</t>
  </si>
  <si>
    <t>494194</t>
  </si>
  <si>
    <t>Anstieg zur Steinheide bei Neusiedl</t>
  </si>
  <si>
    <t>1943</t>
  </si>
  <si>
    <t>494190</t>
  </si>
  <si>
    <t>Prittlacher Wiesen (S-Mähren)</t>
  </si>
  <si>
    <t>1930</t>
  </si>
  <si>
    <t>494184</t>
  </si>
  <si>
    <t>Flora moravica: Kyjov, Svatobořice-Mistřín: březový háj na tercierním písku v části "Zárybnické díly" ca 2 km JZ od obce. S. m. ca 190 m</t>
  </si>
  <si>
    <t>Svatobořice-Mistřín</t>
  </si>
  <si>
    <t>1974-06-05</t>
  </si>
  <si>
    <t>Vicherek, J.</t>
  </si>
  <si>
    <t>451268</t>
  </si>
  <si>
    <t>Flora moravica: Kyjov, Šardice: výslunná mez ca 2 km JV od obce. S. m. ca 180 m</t>
  </si>
  <si>
    <t>Šardice</t>
  </si>
  <si>
    <t>451269</t>
  </si>
  <si>
    <t>Flora moravica, distr. Břeclav, aluvium Dyje ca 2,5 km zjz. obce Přítluky, vyvýšená mez na okraji pole, v. ojediněle. S. m. ca 185 m</t>
  </si>
  <si>
    <t>185</t>
  </si>
  <si>
    <t>1971-06-09</t>
  </si>
  <si>
    <t>448704</t>
  </si>
  <si>
    <t>Flora moravica: distr. Hodonín, Rohatec: váté písky podél železniční tratě Rohatec–Mor. Písek, ca 600 S od hradla Soboňky. S. m. ca 180 m</t>
  </si>
  <si>
    <t>Rohatec</t>
  </si>
  <si>
    <t>1974-06-19</t>
  </si>
  <si>
    <t>451145</t>
  </si>
  <si>
    <t>Flora moravica: Moravia merid.-orient., distr. Hodonín: na vátých pískách na jížním okraji Ratíškovic. S. m. ca 215 m</t>
  </si>
  <si>
    <t>Ratíškovice</t>
  </si>
  <si>
    <t>215</t>
  </si>
  <si>
    <t>1970-06-14</t>
  </si>
  <si>
    <t>Ivanová, A.</t>
  </si>
  <si>
    <t>458421</t>
  </si>
  <si>
    <t>Flora moravica, distr. Hodonín, na terasovaných "stepních" svazích sadu "Luka" SV od silnice Čejč–Čejkovice. S. m. ca 220 m</t>
  </si>
  <si>
    <t>1969-06-10</t>
  </si>
  <si>
    <t>Komenderová, Aziza</t>
  </si>
  <si>
    <t>447446</t>
  </si>
  <si>
    <t>Flora moravica: Moravia merid., distr. Břeclav: in pratis vere inundatis (aestate siccis) cca 1,5 km cursu merid.-occident. a pago Přítluky. S. m. ca 170 m</t>
  </si>
  <si>
    <t>1971-06-11</t>
  </si>
  <si>
    <t>Smejkal, M.</t>
  </si>
  <si>
    <t>450133</t>
  </si>
  <si>
    <t>Flora moravica: Mikulov: in colle Alte Haide supra pag. Drnholec. S. m. 260 m</t>
  </si>
  <si>
    <t>260</t>
  </si>
  <si>
    <t>1937-05-27</t>
  </si>
  <si>
    <t>Krist, V.</t>
  </si>
  <si>
    <t>304788</t>
  </si>
  <si>
    <t>…ensteg [unclear] bei Neusiedl, Bez. Nikolsburg</t>
  </si>
  <si>
    <t>1890-07-09</t>
  </si>
  <si>
    <t>369690</t>
  </si>
  <si>
    <t>Flora moravica: Hodonín: in collibus stepposis ad pag. Čejč</t>
  </si>
  <si>
    <t>1940-06-23</t>
  </si>
  <si>
    <t>304823</t>
  </si>
  <si>
    <t>Morava - Hodonín: pastvina na písč. kopci "Na Panově"</t>
  </si>
  <si>
    <t>1922-05-28</t>
  </si>
  <si>
    <t>Staněk, S.</t>
  </si>
  <si>
    <t>312515</t>
  </si>
  <si>
    <t>Morava - Hodonín: pastvina na písč. kopci "Panov"</t>
  </si>
  <si>
    <t>312513</t>
  </si>
  <si>
    <t>Morava - Hodonín. Čejč: mez na úpatí kopců k Čejkovicím</t>
  </si>
  <si>
    <t>1920-05-30</t>
  </si>
  <si>
    <t>312512</t>
  </si>
  <si>
    <t>orig.: Silene viscosa; J. Danihelka 2019: !;</t>
  </si>
  <si>
    <t>Morava, distr. Hodonín: Čejč, Prostřední špidlák, stepní svahy 3 km J od obce</t>
  </si>
  <si>
    <t>1992-05-16</t>
  </si>
  <si>
    <t>534655</t>
  </si>
  <si>
    <t>orig.: Elisanthe viscosa; J. Danihelka 2019: Silene viscosa;</t>
  </si>
  <si>
    <t>Flora moravica, Bzenec, váté písky podél železniční dráhy ca 2,5 km JZ od želez. stanice Bzenec-Přívoz v prostoru kóty 184,6. S. m . ca 180 m</t>
  </si>
  <si>
    <t>Bzenec</t>
  </si>
  <si>
    <t>1992-06-14</t>
  </si>
  <si>
    <t>562124</t>
  </si>
  <si>
    <t>Flora moravica, Hodonín, písčité vyvýšené meze ca 2,5 km ssv. obce Mutěnice, směrem ke kótě 219,3 "Hájek", dosti hojně. S. m. ca 200 m</t>
  </si>
  <si>
    <t>Mutěnice</t>
  </si>
  <si>
    <t>1971-05-25</t>
  </si>
  <si>
    <t>470509</t>
  </si>
  <si>
    <t>Flora moravica. Hodonín. Váté písky podél železniční tratě ca 0,5 km sv. od železniční stanice Rohatec, roztroušeně. S. m. ca 190 m</t>
  </si>
  <si>
    <t>1971-05-27</t>
  </si>
  <si>
    <t>470510</t>
  </si>
  <si>
    <t>orig.: Melandrium noctiflorum; J. Danihelka 2019: Silene noctiflora;</t>
  </si>
  <si>
    <t>Flora moravica. Hustopečská pahorkatina, rumiště JZ od kóty Vinohrady. S. m. ca 230 m</t>
  </si>
  <si>
    <t>Velatice</t>
  </si>
  <si>
    <t>1977-07-07</t>
  </si>
  <si>
    <t>Sedláček, Jan</t>
  </si>
  <si>
    <t>478917</t>
  </si>
  <si>
    <t>Flora moravica. Hustopečská pahorkatina, sad u silnice mezi obcí Starovičky a Šakvice. S. m. 200 m</t>
  </si>
  <si>
    <t>1977-10-15</t>
  </si>
  <si>
    <t>478566</t>
  </si>
  <si>
    <t>478577</t>
  </si>
  <si>
    <t>478567</t>
  </si>
  <si>
    <t>orig.: Silene noctiflora; J. Danihelka 2019: !;</t>
  </si>
  <si>
    <t>Flora moravica: distr. Brno. Babice nad Svitavou: okraj pole u obce. S. m. ca 400 m</t>
  </si>
  <si>
    <t>Babice nad Svitavou</t>
  </si>
  <si>
    <t>2001-08-14</t>
  </si>
  <si>
    <t>Krulová, J.</t>
  </si>
  <si>
    <t>570111</t>
  </si>
  <si>
    <t>Flora moravica, Letonice (4,5 km bor.-occ. ad oppidum Bučovice versus [recte: ab oppido]), in horto in pago. S. m. 270 m</t>
  </si>
  <si>
    <t>Letonice</t>
  </si>
  <si>
    <t>270</t>
  </si>
  <si>
    <t>1997-07-26</t>
  </si>
  <si>
    <t>Rotreklová, O.</t>
  </si>
  <si>
    <t>554157</t>
  </si>
  <si>
    <t>Flora moravica: Bobravská vrchovina, Babí lom. S. m. ca 350 m</t>
  </si>
  <si>
    <t>Svinošice</t>
  </si>
  <si>
    <t>350</t>
  </si>
  <si>
    <t>1975-10-06</t>
  </si>
  <si>
    <t>Dvořák, František</t>
  </si>
  <si>
    <t>453182</t>
  </si>
  <si>
    <t>orig.: Elisanthe noctiflora; J. Danihelka 2019: Silene noctiflora;</t>
  </si>
  <si>
    <t>Flora moravica, distr. Kojetín: JZ Koválovic u Koj. (m. zv. Koválovičky), asi 200 m od obce, při polní cestě k S okraji lesa Doubravy. S. m. 275 m</t>
  </si>
  <si>
    <t>Kojetín</t>
  </si>
  <si>
    <t>275</t>
  </si>
  <si>
    <t>1994-07-13</t>
  </si>
  <si>
    <t>Rubanová, M.</t>
  </si>
  <si>
    <t>538420</t>
  </si>
  <si>
    <t>Flora moravica, distr. Znojmo: Kuchařovice. západní kraj lesa Purkrábka 1,5 km SV od obce, polní cesta. S. m. 290 m</t>
  </si>
  <si>
    <t>Kuchařovice</t>
  </si>
  <si>
    <t>290</t>
  </si>
  <si>
    <t>1994-06-17</t>
  </si>
  <si>
    <t>Bezunková, K.</t>
  </si>
  <si>
    <t>545852</t>
  </si>
  <si>
    <t>Flora moravica: Hustopečská pahorkatina, pole při cestě na Kamenný vrch (zkratka od silnice Hustopeče–Kurdějov). S. m. ca 300 m</t>
  </si>
  <si>
    <t>Kurdějov</t>
  </si>
  <si>
    <t>1975-07-28</t>
  </si>
  <si>
    <t>Dvořák, F.</t>
  </si>
  <si>
    <t>452843</t>
  </si>
  <si>
    <t>Flora moravica: Boskovická brázda, v polích od koupaliště směrem na Zlobici. S. m. ca 350 m</t>
  </si>
  <si>
    <t>Kuřim</t>
  </si>
  <si>
    <t>1975-08-10</t>
  </si>
  <si>
    <t>453767</t>
  </si>
  <si>
    <t>Flora moravica: Brno, Švédské šance. S. m. ca 250 m</t>
  </si>
  <si>
    <t>Brno-Slatina</t>
  </si>
  <si>
    <t>250</t>
  </si>
  <si>
    <t>1975-07-17</t>
  </si>
  <si>
    <t>453018</t>
  </si>
  <si>
    <t>Flora moravica: Nedvědická vrchovina, pole po levé straně řeky Svratky mezi obcemi Dolní Čepí a Štěpánov. S. m. ca 450 m</t>
  </si>
  <si>
    <t>Ujčov</t>
  </si>
  <si>
    <t>450</t>
  </si>
  <si>
    <t>1975-09-08</t>
  </si>
  <si>
    <t>453415</t>
  </si>
  <si>
    <t xml:space="preserve">Flora moravica: Nedvědická vrchovina, pole mezi obcemi Dolní Čepí a Štěpánov, po levém břehu řeky Svratky. S. m. ca 450 m </t>
  </si>
  <si>
    <t>453416</t>
  </si>
  <si>
    <t>orig.: Silene gallica; P. Mereďa jun. 2011-09-05: !;</t>
  </si>
  <si>
    <t>Flora bohemica: Chotěboř, ve školní zahradě v Bílku</t>
  </si>
  <si>
    <t>Chotěboř</t>
  </si>
  <si>
    <t>1909-07-17</t>
  </si>
  <si>
    <t>Vitoušek, J.</t>
  </si>
  <si>
    <t>bei Teplitz in Böhmen</t>
  </si>
  <si>
    <t>1852</t>
  </si>
  <si>
    <t>Winkler, M.</t>
  </si>
  <si>
    <t>075002</t>
  </si>
  <si>
    <t>Čáslav: Mezi obilím hojná v okolí Starkoče</t>
  </si>
  <si>
    <t>Čáslav</t>
  </si>
  <si>
    <t>1896-08-20</t>
  </si>
  <si>
    <t>Kašpárek</t>
  </si>
  <si>
    <t>185405</t>
  </si>
  <si>
    <t>Flora bohemica: u Chrudimi na polích směrem k Podhůře</t>
  </si>
  <si>
    <t>1890-10-12</t>
  </si>
  <si>
    <t>Zitko, Josef</t>
  </si>
  <si>
    <t>185406</t>
  </si>
  <si>
    <t>In agris circa Leitmeritz</t>
  </si>
  <si>
    <t>1813-06</t>
  </si>
  <si>
    <t>Berchtold, B. V.</t>
  </si>
  <si>
    <t>266211</t>
  </si>
  <si>
    <t>orig.: Silene conica; J. Danihelka 2019: Silene noctiflora;</t>
  </si>
  <si>
    <t>Flora moravica: distr. Brno. Česká - na okraji pole mezi železnicí a okrajem Lelekovic</t>
  </si>
  <si>
    <t>Česká</t>
  </si>
  <si>
    <t>1984-09-25</t>
  </si>
  <si>
    <t>Unar, J.</t>
  </si>
  <si>
    <t>511516</t>
  </si>
  <si>
    <t>Morkovice-Slížany</t>
  </si>
  <si>
    <t>1980-08-15</t>
  </si>
  <si>
    <t>495545</t>
  </si>
  <si>
    <t>Flora moravica. distr. Boskovice. Svárov - západní okraj lomu při silnici k Velkým Opatovicím. S. m. 480 m</t>
  </si>
  <si>
    <t>Velké Opatovice</t>
  </si>
  <si>
    <t>480</t>
  </si>
  <si>
    <t>1980-07-24</t>
  </si>
  <si>
    <t>Kobelková, M.</t>
  </si>
  <si>
    <t>509846</t>
  </si>
  <si>
    <t>orig.: Melandrium album; J. Danihelka 2011-09-19: !;</t>
  </si>
  <si>
    <t>Flora moravica. Českomoravská vrchovina. Na polích mezi obcemi Kaly a Horní Loučky (při cestě spojující obě obce). S. m. ca 400 m</t>
  </si>
  <si>
    <t>Kaly</t>
  </si>
  <si>
    <t>1971-09-19</t>
  </si>
  <si>
    <t>452402</t>
  </si>
  <si>
    <t>Flora moravica, Chlébské (2,5 km SV Nedvědice): okraj pole na S konci obce</t>
  </si>
  <si>
    <t>1993-07-15</t>
  </si>
  <si>
    <t>Štrymplová, K.</t>
  </si>
  <si>
    <t>531267</t>
  </si>
  <si>
    <t>Flora moravica, distr. Ivančice, obec Biskoupky. Pole SZ od obce Biskoupky. S. m. ca 320 m</t>
  </si>
  <si>
    <t>Biskoupky</t>
  </si>
  <si>
    <t>320</t>
  </si>
  <si>
    <t>1983-06-14</t>
  </si>
  <si>
    <t>514840</t>
  </si>
  <si>
    <t>Flora moravica: Moravia merid.-orient., distr. Hodonín: na vátých pískách na jižním okraji Ratíškovic. S. m. ca 215 m</t>
  </si>
  <si>
    <t>1969-07-27</t>
  </si>
  <si>
    <t>458617</t>
  </si>
  <si>
    <t>[Brno-Ivanovice]. Pod Západí (Role)</t>
  </si>
  <si>
    <t>Brno-Ivanovice</t>
  </si>
  <si>
    <t>1915-10-04</t>
  </si>
  <si>
    <t>019713</t>
  </si>
  <si>
    <t>Zwittau</t>
  </si>
  <si>
    <t>Schreiber, P.</t>
  </si>
  <si>
    <t>019714</t>
  </si>
  <si>
    <t>Felder beim Hocheck bei Nikolsburg</t>
  </si>
  <si>
    <t>1926-07-10</t>
  </si>
  <si>
    <t>Fröhlich, Anton</t>
  </si>
  <si>
    <t>191036</t>
  </si>
  <si>
    <t>Flora moravica: Uh. Brod: Králov, na polích</t>
  </si>
  <si>
    <t>Uherský Brod</t>
  </si>
  <si>
    <t>1913-06-21</t>
  </si>
  <si>
    <t>Sedláček, F.</t>
  </si>
  <si>
    <t>030647</t>
  </si>
  <si>
    <t>[Mladá Boleslav.] Pole za vojenskou nemocnicí</t>
  </si>
  <si>
    <t>1892</t>
  </si>
  <si>
    <t>049591</t>
  </si>
  <si>
    <t>Flora moravica. Trať u Veverské Bytýšky</t>
  </si>
  <si>
    <t>1911-06</t>
  </si>
  <si>
    <t>049590</t>
  </si>
  <si>
    <t>Morava, okr. Znojmo: Skalice, úhor pod skalnatým kopečkem 1,5 km S obce</t>
  </si>
  <si>
    <t>Skalice</t>
  </si>
  <si>
    <t>1991-08-30</t>
  </si>
  <si>
    <t>534042</t>
  </si>
  <si>
    <t>orig.: Silene; J. Danihelka 2007-04-24: Silene noctiflora;</t>
  </si>
  <si>
    <t>Moravia. Olomouc: Meze u "Voj. střelnice"</t>
  </si>
  <si>
    <t>1905-07-22</t>
  </si>
  <si>
    <t>Čouka, F.</t>
  </si>
  <si>
    <t>Flora moravica. Krčmaň, 1 km SZ od kaple na okraji rezervace U Bílých hlin</t>
  </si>
  <si>
    <t>Krčmaň</t>
  </si>
  <si>
    <t>240</t>
  </si>
  <si>
    <t>1999-07-28</t>
  </si>
  <si>
    <t>Otýpková, Z.</t>
  </si>
  <si>
    <t>567782</t>
  </si>
  <si>
    <t>Flora moravica: Hustopečská pahorkatina, rumiště JZ od kóty Vinohrady. S. m. ca 230 m</t>
  </si>
  <si>
    <t>478916</t>
  </si>
  <si>
    <t>478938</t>
  </si>
  <si>
    <t>Flora moravica: distr. Vyškov. Bohaté Málkovice, okraj polní cesty směr Lysovice. S. m. 300 m</t>
  </si>
  <si>
    <t>Bohaté Málkovice</t>
  </si>
  <si>
    <t>1982-07-01</t>
  </si>
  <si>
    <t>Hüblová, M.</t>
  </si>
  <si>
    <t>508992</t>
  </si>
  <si>
    <t>Flora moravica, distr. Brno. Pole na S okraji Brna-Žabovřesk. S. m. ca 270 m</t>
  </si>
  <si>
    <t>Brno-Žabovřesky</t>
  </si>
  <si>
    <t>1995-09-07</t>
  </si>
  <si>
    <t>Hladíková, M.</t>
  </si>
  <si>
    <t>542252</t>
  </si>
  <si>
    <t>Flora moravica, distr. Klobouky u Brna: v poli ječmene na Časkovci – asi 500 m J od kóty Časkovec. S. m. 300 m</t>
  </si>
  <si>
    <t>Velké Hostěrádky</t>
  </si>
  <si>
    <t>1971-07-20</t>
  </si>
  <si>
    <t>Odstrčil, J.</t>
  </si>
  <si>
    <t>462431</t>
  </si>
  <si>
    <t>Flora moravica. Moravské podhůří Vrchoviny, okres Brno-venkov: pole mezi Domašovem a Rudkou, asi 200 m JZ od Domašova. S. m. ca 455 m</t>
  </si>
  <si>
    <t>Domašov</t>
  </si>
  <si>
    <t>455</t>
  </si>
  <si>
    <t>1979-07-19</t>
  </si>
  <si>
    <t>Křivánková, H.</t>
  </si>
  <si>
    <t>481293</t>
  </si>
  <si>
    <t>Flora moravica. J okraj Drahanské vrchoviny, na poli J od obce Velatice 10 km V od Brna. S. m. 240 m</t>
  </si>
  <si>
    <t>1978-07-21</t>
  </si>
  <si>
    <t>Hanousek, J.</t>
  </si>
  <si>
    <t>486570</t>
  </si>
  <si>
    <t>Flora moravica. Distr. Zastávka u Brna: 2,2 km J, pole východně od Babic</t>
  </si>
  <si>
    <t>Babice u Rosic</t>
  </si>
  <si>
    <t>390</t>
  </si>
  <si>
    <t>1979-09-06</t>
  </si>
  <si>
    <t>Schusterová, Z.</t>
  </si>
  <si>
    <t>483650</t>
  </si>
  <si>
    <t>Klentnitz [= Klentnice]: auf Waldblöße (westlich vom Ort)</t>
  </si>
  <si>
    <t>Klentnice</t>
  </si>
  <si>
    <t>1946</t>
  </si>
  <si>
    <t>Felder bei Nikolsburg [= Mikulov]</t>
  </si>
  <si>
    <t>1937</t>
  </si>
  <si>
    <t>[Mikulov:] Felder bei Turold</t>
  </si>
  <si>
    <t>1928</t>
  </si>
  <si>
    <t>Felder bei Straße Nikolsburg–Voitelsbrunn [= Sedlec]</t>
  </si>
  <si>
    <t>1935-07</t>
  </si>
  <si>
    <t>Mikulov: nad Klentnicemi u Stolové</t>
  </si>
  <si>
    <t>1955</t>
  </si>
  <si>
    <t>Flora moravica: Moravské podhůří Českomoravské vrchoviny, okres Brno-venkov. Neslovice, okraj pole asi 200 m za obcí směrem na obec Ivančice. S. m. ca 360 m</t>
  </si>
  <si>
    <t>Neslovice</t>
  </si>
  <si>
    <t>360</t>
  </si>
  <si>
    <t>1978-06-20</t>
  </si>
  <si>
    <t>Foralová, A.</t>
  </si>
  <si>
    <t>487990</t>
  </si>
  <si>
    <t>Flora moravica. Moravské podhůří Vrchoviny, okres Brno-venkov: úhor za ulicí V Dědině v obci Říčany ve směru na Okrouhlík. S. m. ca 348 m</t>
  </si>
  <si>
    <t>Říčany</t>
  </si>
  <si>
    <t>348</t>
  </si>
  <si>
    <t>1978-06-11</t>
  </si>
  <si>
    <t>482187</t>
  </si>
  <si>
    <t>Flora moravica: distr. Brno-venkov: Újezd u Brna: obilné pole již. obce. S. m. ca 200 m</t>
  </si>
  <si>
    <t>1977-09-24</t>
  </si>
  <si>
    <t>Palík, J.</t>
  </si>
  <si>
    <t>465905</t>
  </si>
  <si>
    <t>ve vinohradech ve Starovičkách u Šakvic</t>
  </si>
  <si>
    <t>Grüll, F.</t>
  </si>
  <si>
    <t>Flora moravica: Pavlovské kopce, Kopeček u Mikulova, pole u lomu. S. m. ca 350 m</t>
  </si>
  <si>
    <t>464253</t>
  </si>
  <si>
    <t>Moravia centr., distr. Brno: inter segetes ad pedem collis Zlobica dicti situ septentr.-orientali ab oppido Kuřim, ca 280 m s. m.</t>
  </si>
  <si>
    <t>280</t>
  </si>
  <si>
    <t>1974-07-23</t>
  </si>
  <si>
    <t>475990</t>
  </si>
  <si>
    <t>Flora moravica. Olomouc: Pole na pravém břehu Moravy, naproti Kl. Hradisku</t>
  </si>
  <si>
    <t>1904-10-17</t>
  </si>
  <si>
    <t>Flora moravica. Větrníky u Vyškova</t>
  </si>
  <si>
    <t>Kučerov</t>
  </si>
  <si>
    <t>1918-06-21</t>
  </si>
  <si>
    <t>Rájský lesík [= Ráječek] u Brna</t>
  </si>
  <si>
    <t>Brno-Komárov</t>
  </si>
  <si>
    <t>1921-06</t>
  </si>
  <si>
    <t>008147</t>
  </si>
  <si>
    <t>Felder bei Eisgrub [= Lednice] i. M.</t>
  </si>
  <si>
    <t>1912-07</t>
  </si>
  <si>
    <t>075001</t>
  </si>
  <si>
    <t>Flora bohemica: Mravín (7 km Z Vysokého Mýta): na okraji pole 0,5 km SV od obce. S. m. 315</t>
  </si>
  <si>
    <t>Mravín</t>
  </si>
  <si>
    <t>315</t>
  </si>
  <si>
    <t>1991-07-05</t>
  </si>
  <si>
    <t>Shánělová, Alena</t>
  </si>
  <si>
    <t>529591</t>
  </si>
  <si>
    <t>Flora bohemica: Mravín (7 km Z Vysokého Mýta): na poli 0,2 km J od obce. S. m. 305 m</t>
  </si>
  <si>
    <t>305</t>
  </si>
  <si>
    <t>1991-07-06</t>
  </si>
  <si>
    <t>529504</t>
  </si>
  <si>
    <t>Flora bohemica. Distr. Roudnice nad Labem, na polích asi 100 m severně od obce Vědomice. S. m. ca 200 m</t>
  </si>
  <si>
    <t>Roudnice nad Labem</t>
  </si>
  <si>
    <t>1980-09-10</t>
  </si>
  <si>
    <t>494611</t>
  </si>
  <si>
    <t>Prag [= Praha]</t>
  </si>
  <si>
    <t>Praha</t>
  </si>
  <si>
    <t>1847-09</t>
  </si>
  <si>
    <t>Opiz, Ph. M.</t>
  </si>
  <si>
    <t>201177</t>
  </si>
  <si>
    <t>Ml. Boleslav. Na polích k Radouči</t>
  </si>
  <si>
    <t>1896-08-31</t>
  </si>
  <si>
    <t>049592</t>
  </si>
  <si>
    <t>Flora bohemica, distr. Praha: Újezd u Průhonic, pole J od rybníka Kančík</t>
  </si>
  <si>
    <t>1978-09-01</t>
  </si>
  <si>
    <t>Grulichová, Jana</t>
  </si>
  <si>
    <t>477326</t>
  </si>
  <si>
    <t>orig.: Melandrium viscosum; V. Řehořek 2015-02-18: Silene noctiflora; J. Danihelka 2019: !;</t>
  </si>
  <si>
    <t>Flora moravica: Žďár. zavlečena v jeteli</t>
  </si>
  <si>
    <t>570</t>
  </si>
  <si>
    <t>1896</t>
  </si>
  <si>
    <t>Kovář, Filip</t>
  </si>
  <si>
    <t>049573</t>
  </si>
  <si>
    <t>Flora moravica. Distr.: Boskovice, Svárov – záp. okraj lomu při silnici k V. Opatovicím. S. m. 485 m</t>
  </si>
  <si>
    <t>485</t>
  </si>
  <si>
    <t>Kobelková, Marta</t>
  </si>
  <si>
    <t>509528</t>
  </si>
  <si>
    <t>orig.: Silene alba; P. Mereďa jun. 2011-09-05: Silene noctiflora;</t>
  </si>
  <si>
    <t>Flora moravica, distr. Ivančice, obec Biskoupky. Akátový hájek u polní cesty z obce Biskoupky na Biskoupský kopec. S. m. ca 320 m</t>
  </si>
  <si>
    <t>Ivančice</t>
  </si>
  <si>
    <t>1985-07-23</t>
  </si>
  <si>
    <t>Sedlářová, Dana</t>
  </si>
  <si>
    <t>514942</t>
  </si>
  <si>
    <t>Flora moravica: Moravia merid., distr. Znojmo: Jezeřany-Maršovice, obilné pole v obci, 0,2 km J od kostela. S. m. 240 m</t>
  </si>
  <si>
    <t>Jezeřany-Maršovice</t>
  </si>
  <si>
    <t>1999-08-08</t>
  </si>
  <si>
    <t>Uhlířová, J.</t>
  </si>
  <si>
    <t>557989</t>
  </si>
  <si>
    <t>Mohelno, 1,1 km JZ od obce, okraj pole u rezervace</t>
  </si>
  <si>
    <t>Mohelno</t>
  </si>
  <si>
    <t>340</t>
  </si>
  <si>
    <t>2000-06-20</t>
  </si>
  <si>
    <t>570534</t>
  </si>
  <si>
    <t>Bílavsko, 200 m SZ od kostela. S. m. 310 m</t>
  </si>
  <si>
    <t>Bílavsko</t>
  </si>
  <si>
    <t>310</t>
  </si>
  <si>
    <t>2001-06-19</t>
  </si>
  <si>
    <t>567496</t>
  </si>
  <si>
    <t>Flora moravica: dist. Kunštát. Kunštát: na vrcholu Mramorky, na okraji pole. S. m. 550 m</t>
  </si>
  <si>
    <t>Kunštát</t>
  </si>
  <si>
    <t>550</t>
  </si>
  <si>
    <t>1999-09-03</t>
  </si>
  <si>
    <t>Vaďura, Marek</t>
  </si>
  <si>
    <t>556493</t>
  </si>
  <si>
    <t>orig.: Melandrium; V. Řehořek 2015-02-18: Silene noctiflora;</t>
  </si>
  <si>
    <t>Moravia. Voj. Střelnice pr. Olomouc</t>
  </si>
  <si>
    <t>210</t>
  </si>
  <si>
    <t>1905-05-12</t>
  </si>
  <si>
    <t>Flora moravica. Distr. Gottwaldov [= Zlín], Hostýnské vrchy. Obec Přílepy – okraje cest. S. m. ca 300 m</t>
  </si>
  <si>
    <t>Přílepy</t>
  </si>
  <si>
    <t>Hrubcová, E.</t>
  </si>
  <si>
    <t>500418</t>
  </si>
  <si>
    <t>Flora moravica. Distr. Břeclav: Zaječí, na píscích na severním okraji železniční stanice ČSD. S. m. ca 190 m</t>
  </si>
  <si>
    <t>1980-06-29</t>
  </si>
  <si>
    <t>495926</t>
  </si>
  <si>
    <t>478937</t>
  </si>
  <si>
    <t>Moravia. Strážnice: Pole u Javorníka pr. Velká [nad Veličkou]</t>
  </si>
  <si>
    <t>Velká nad Veličkou</t>
  </si>
  <si>
    <t>1905-08-15</t>
  </si>
  <si>
    <t>Moravia. Drysice pr. Vyškov</t>
  </si>
  <si>
    <t>Drysice</t>
  </si>
  <si>
    <t>1905-06</t>
  </si>
  <si>
    <t>Moravia. Strážnice: Stará hora u Sudoměřic</t>
  </si>
  <si>
    <t>Radějov</t>
  </si>
  <si>
    <t>1905-06-13</t>
  </si>
  <si>
    <t>Flora moravica. Moravia merid., Brno: locis graminosis in aggere viae publicae versus caupon. Myslivna dict. in colle Kamenný vrch prope urbem Brno. S. m. ca 350 m</t>
  </si>
  <si>
    <t>Brno-Pisárky</t>
  </si>
  <si>
    <t>1976-10-10</t>
  </si>
  <si>
    <t>460918</t>
  </si>
  <si>
    <t>460919</t>
  </si>
  <si>
    <t>na skládce ve Slatině, na "Švédských šancích"; Brno-Slatina</t>
  </si>
  <si>
    <t>1976-09</t>
  </si>
  <si>
    <t>Flora moravica: Moravia centr.-merid., Brno: loco vasto ad viam silvaticam in declivi merid.-orient. collis Strážná (Schutzberg) ad suburb. Brno-Nový Lískovec. S. m. ca 250 m</t>
  </si>
  <si>
    <t>Brno-Nový Lískovec</t>
  </si>
  <si>
    <t>1972-07-20</t>
  </si>
  <si>
    <t>449264</t>
  </si>
  <si>
    <t>449265</t>
  </si>
  <si>
    <t>449266</t>
  </si>
  <si>
    <t>Flora moravica: Moravia centr.-merid., Brno: locis vastis ad marg. oriental. suburbii Brno-Nový Lískovec ad urb. Brno. S. m. ca 260 m</t>
  </si>
  <si>
    <t>1972-10-08</t>
  </si>
  <si>
    <t>449296</t>
  </si>
  <si>
    <t>Flora moravica: Moravia centr.-merid., Brno: loco vasto in silva (ad viam) in declivi merid.-orient. collis Strážná (Schutzberg) ad suburb. Brno-Nový Lískovec. S. m. ca 250 m</t>
  </si>
  <si>
    <t>1972-08-30</t>
  </si>
  <si>
    <t>449258</t>
  </si>
  <si>
    <t>449259</t>
  </si>
  <si>
    <t>Ottmarau [= Otmarov], bei Brünn, Mähren, auf Äckern</t>
  </si>
  <si>
    <t>1913-09-07</t>
  </si>
  <si>
    <t>Thenius, O.</t>
  </si>
  <si>
    <t>Flora moravica. Distr. Olomouc, obec Střížov, 2 km J od Náměště na Hané, pole s cukrovkou, 500 m SZ od obce. S. m. ca 270 m</t>
  </si>
  <si>
    <t>Střížov</t>
  </si>
  <si>
    <t>1979-07-06</t>
  </si>
  <si>
    <t>Dosedělová, M.</t>
  </si>
  <si>
    <t>485364</t>
  </si>
  <si>
    <t>Flora moravica. Distr. Olomouc, obec Střížov, 2 km J od Náměště na Hané, kukuřičné pole, 700 m Z od obce. S. m. ca 280 m</t>
  </si>
  <si>
    <t>485365</t>
  </si>
  <si>
    <t>Flora moravica: Moravské podhůří Českomoravské vrchoviny, okres Brno-venkov, Rosice, na pasece v lese Obora (část U vodojemu) asi 1 km JZZ od železniční zastávky. S. m. ca 380 m</t>
  </si>
  <si>
    <t>Rosice</t>
  </si>
  <si>
    <t>380</t>
  </si>
  <si>
    <t>1979-07-27</t>
  </si>
  <si>
    <t>487344</t>
  </si>
  <si>
    <t>Flora moravica. Hornomoravský úval. Chropyně, u skladu obilí u nádraží. S. m. 193 m</t>
  </si>
  <si>
    <t>Chropyně</t>
  </si>
  <si>
    <t>193</t>
  </si>
  <si>
    <t>1980-06-21</t>
  </si>
  <si>
    <t>Dolníčková, J.</t>
  </si>
  <si>
    <t>508000</t>
  </si>
  <si>
    <t>orig.: Silene gallica; J. Danihelka 2019: !;</t>
  </si>
  <si>
    <t>Flora Austro-Silesiaca: Freiwaldau; Getreidefelder an der Annakapelle. S. m. 650 m</t>
  </si>
  <si>
    <t>650</t>
  </si>
  <si>
    <t>1893-07-16</t>
  </si>
  <si>
    <t>Baenitz, C.</t>
  </si>
  <si>
    <t>205600</t>
  </si>
  <si>
    <t>Leinfelder um Gr. Ullersdorf [= Velké Losiny]</t>
  </si>
  <si>
    <t>Velké Losiny</t>
  </si>
  <si>
    <t>1877-08-28</t>
  </si>
  <si>
    <t>074896</t>
  </si>
  <si>
    <t>orig.: Silene conica; J. Danihelka 2019: !;</t>
  </si>
  <si>
    <t>1911-08-25</t>
  </si>
  <si>
    <t>Skřivánek, V.</t>
  </si>
  <si>
    <t>031364</t>
  </si>
  <si>
    <t>Goding, Eisenbahndamm, Mh.</t>
  </si>
  <si>
    <t>1899-06</t>
  </si>
  <si>
    <t>012934</t>
  </si>
  <si>
    <t>Nördl. Mähren: feuchte Äcker um Altstadt im Gesenke</t>
  </si>
  <si>
    <t>Staré Město</t>
  </si>
  <si>
    <t>1883-07</t>
  </si>
  <si>
    <t>Uechtritz, R.</t>
  </si>
  <si>
    <t>074897</t>
  </si>
  <si>
    <t>Flora moravica. Jeseníky, Dolní Lípová, v poli</t>
  </si>
  <si>
    <t>Lipová-lázně</t>
  </si>
  <si>
    <t>1949-06-24</t>
  </si>
  <si>
    <t>572676</t>
  </si>
  <si>
    <t>Czernowitz b. Brünn</t>
  </si>
  <si>
    <t>Brno-Černovice</t>
  </si>
  <si>
    <t>1872-05-26</t>
  </si>
  <si>
    <t>Czižek, I.</t>
  </si>
  <si>
    <t>075004</t>
  </si>
  <si>
    <t>orig.: Silene noctifora; J. Danihelka 2019: !;</t>
  </si>
  <si>
    <t>1886-08</t>
  </si>
  <si>
    <t>Niessl, G.</t>
  </si>
  <si>
    <t>075003</t>
  </si>
  <si>
    <t>Mistek: Getreide u. Kartoffelfelder um Altstadt; auch um Dobrau (Schl). Diese Pfl. fällt erst nach d. Ernte auf; tritt sehr vereinzelt auf.</t>
  </si>
  <si>
    <t>1925-10-03</t>
  </si>
  <si>
    <t>Weeber, G.</t>
  </si>
  <si>
    <t>094183</t>
  </si>
  <si>
    <t>orig.: Melandrium album; J. Danihelka 2011-09-06: Silene noctiflora;</t>
  </si>
  <si>
    <t>Flora moravica: Moravia merid., Mikulov, in ruderatis prope stationem viae ferratae. S. m. ca 200 m</t>
  </si>
  <si>
    <t>1966-08-30</t>
  </si>
  <si>
    <t>425511</t>
  </si>
  <si>
    <t>Schw. Felder [= Černá Pole] b. Brünn; Mh.</t>
  </si>
  <si>
    <t>Brno-Černá Pole</t>
  </si>
  <si>
    <t>015193</t>
  </si>
  <si>
    <t>Moravia - povodí Svitavy. Svitavy: v poli před jatkami zřídka. S. m. ca 450 m</t>
  </si>
  <si>
    <t>1946-07-04</t>
  </si>
  <si>
    <t>Müller, Jiří</t>
  </si>
  <si>
    <t>Mikulov, okraje bojového cvičiště</t>
  </si>
  <si>
    <t>1969-07-04</t>
  </si>
  <si>
    <t>Pluháčková, H.</t>
  </si>
  <si>
    <t>Flora v. Nordmähren. Felder um Müglitz [= Mohelnice]</t>
  </si>
  <si>
    <t>Mohelnice</t>
  </si>
  <si>
    <t>1903-06-18</t>
  </si>
  <si>
    <t>Hruby, Johann</t>
  </si>
  <si>
    <t>079106</t>
  </si>
  <si>
    <t>Flora moravica. Lednice, u Palachového ryb. IV [= rybník Aloch I u Valtic]</t>
  </si>
  <si>
    <t>Valtice</t>
  </si>
  <si>
    <t>1931-08-31</t>
  </si>
  <si>
    <t>Zapletálek, J.</t>
  </si>
  <si>
    <t>Klobouk bei Auspitz [= Klobouky u Brna]</t>
  </si>
  <si>
    <t>Klobouky u Brna</t>
  </si>
  <si>
    <t>1869-07</t>
  </si>
  <si>
    <t>Steiger, R.</t>
  </si>
  <si>
    <t>075006</t>
  </si>
  <si>
    <t>Flora moravica: Brno, in convalle supra Mokrá Hora</t>
  </si>
  <si>
    <t>Brno-Mokrá Hora</t>
  </si>
  <si>
    <t>1942-07-19</t>
  </si>
  <si>
    <t>Kojetín, jako plevel na polích "Suchých luk"</t>
  </si>
  <si>
    <t>1957-08-09</t>
  </si>
  <si>
    <t>Reitmayer, J.</t>
  </si>
  <si>
    <t>Morava - Židlochovice. Otmarov: strnisko k Chrlicím</t>
  </si>
  <si>
    <t>1920-07-31</t>
  </si>
  <si>
    <t>019715</t>
  </si>
  <si>
    <t>Kurdau [= Kurdějov] in Mähren</t>
  </si>
  <si>
    <t>1887</t>
  </si>
  <si>
    <t>075030</t>
  </si>
  <si>
    <t>Flora moravica. V jeteli mezi Kroměříží a Vážanami</t>
  </si>
  <si>
    <t>1907-06-18</t>
  </si>
  <si>
    <t>Picbauer, R.</t>
  </si>
  <si>
    <t>Flora oppidi Weliká [=Velká nad Veličkou]. Strniště obecná. Stoppelfelder</t>
  </si>
  <si>
    <t>1918-09-22</t>
  </si>
  <si>
    <t>Béňa, M.</t>
  </si>
  <si>
    <t>Flora moravica [recte: silesiaca]: Frýdek [= Friedek]: Stoppelfelder, zerstreut</t>
  </si>
  <si>
    <t>1926-09-27</t>
  </si>
  <si>
    <t>139282</t>
  </si>
  <si>
    <t>Flora moravica, Stářič [= Staříč]: Krautfelder</t>
  </si>
  <si>
    <t>Staříč</t>
  </si>
  <si>
    <t>1926-09</t>
  </si>
  <si>
    <t>139283</t>
  </si>
  <si>
    <t>Flora moravica: in agris prope pag. Mohelno, solo serpentinico. S. m. ca 300 m</t>
  </si>
  <si>
    <t>1927-09</t>
  </si>
  <si>
    <t>Suza, J.</t>
  </si>
  <si>
    <t>135737</t>
  </si>
  <si>
    <t>Moravia meridionalis, Hodonín: in arenosis prope Mutěnice, ca 180-200 m s. m., passim copiose</t>
  </si>
  <si>
    <t>180-200</t>
  </si>
  <si>
    <t>1924-06</t>
  </si>
  <si>
    <t>128350</t>
  </si>
  <si>
    <t>Mähr. Czeitsch [= Čejč]</t>
  </si>
  <si>
    <t>1861-05</t>
  </si>
  <si>
    <t>Theimer</t>
  </si>
  <si>
    <t>074917</t>
  </si>
  <si>
    <t>Flora moravica. Rohatec u Bzence</t>
  </si>
  <si>
    <t>1914-07-05</t>
  </si>
  <si>
    <t>Suza, Jindřich</t>
  </si>
  <si>
    <t>033000</t>
  </si>
  <si>
    <t>Flora moravica: Mutěnice, písky</t>
  </si>
  <si>
    <t>1924-05</t>
  </si>
  <si>
    <t>038515</t>
  </si>
  <si>
    <t>orig.: Silene viscosa; J. Danihelka 2018: !;</t>
  </si>
  <si>
    <t>Straße b. Göding [= Hodonín]</t>
  </si>
  <si>
    <t>1888-06-07</t>
  </si>
  <si>
    <t>074919</t>
  </si>
  <si>
    <t>Flora moravica. Mutěnice, in Querceto arenoso locis apertis</t>
  </si>
  <si>
    <t>056367</t>
  </si>
  <si>
    <t>Flora moravica. Prittlacher [= Přítluky] Wiesen (Süd-Mähren)</t>
  </si>
  <si>
    <t>1925</t>
  </si>
  <si>
    <t>191035</t>
  </si>
  <si>
    <t>Moravia. Rohatetz [= Rohatec]</t>
  </si>
  <si>
    <t>1914-06</t>
  </si>
  <si>
    <t>019752</t>
  </si>
  <si>
    <t>Eisenbahndamm von Auspitz [= nádraží Šakvice] nach Saitz [= Zaječí], Mähren</t>
  </si>
  <si>
    <t>1922-05-25</t>
  </si>
  <si>
    <t>Thenius, Otto</t>
  </si>
  <si>
    <t>333923</t>
  </si>
  <si>
    <t>Czeitsch [= Čejč], Mähren, auf sandigem Hügel</t>
  </si>
  <si>
    <t>1913-06-01</t>
  </si>
  <si>
    <t>333924</t>
  </si>
  <si>
    <t>J Morava, Čejč, Špidlák</t>
  </si>
  <si>
    <t>1969-05-31</t>
  </si>
  <si>
    <t>436803</t>
  </si>
  <si>
    <t>Flora moravica. Pahorky u meze u Čejče</t>
  </si>
  <si>
    <t>1881-06-15</t>
  </si>
  <si>
    <t>Bubela, Johann</t>
  </si>
  <si>
    <t>200894</t>
  </si>
  <si>
    <t>Flora moravica. Hodonín - arenosa ad cotam Pánov</t>
  </si>
  <si>
    <t>1922-05</t>
  </si>
  <si>
    <t>203892</t>
  </si>
  <si>
    <t>Lednice: Břeh Lohoveckého ryb. u Hraničního zámku. S. m. 170 m</t>
  </si>
  <si>
    <t>1930-06-06</t>
  </si>
  <si>
    <t>423431</t>
  </si>
  <si>
    <t>Moravia: Čejč in declivibus stepposis ad coll. Špidlák</t>
  </si>
  <si>
    <t>1933-06-23</t>
  </si>
  <si>
    <t>353276</t>
  </si>
  <si>
    <t>Flora moravica: Hustopeče: in pratis elevatis (aren.) inter Zaječí et Pulgary [= Bulhary]</t>
  </si>
  <si>
    <t>Bulhary</t>
  </si>
  <si>
    <t>1934-05-10</t>
  </si>
  <si>
    <t>257885</t>
  </si>
  <si>
    <t>Moravia merid.: Hustopeče: in pratis arenosis stepposis (Festucetum sulcatae) prope Přítluky (Prittlach) versus Pulgary, ca 165 m s. m.</t>
  </si>
  <si>
    <t>1934-05-31</t>
  </si>
  <si>
    <t>Podpěra, J.; Krist, V. &amp; socii</t>
  </si>
  <si>
    <t>272508</t>
  </si>
  <si>
    <t>Flora moravica. Čejč in pratis stepposis col. Špidlák. S. m. ca 200 m</t>
  </si>
  <si>
    <t>1960-06-12</t>
  </si>
  <si>
    <t>Vicherek, Jiří</t>
  </si>
  <si>
    <t>408216</t>
  </si>
  <si>
    <t>Hodonín versus Dubňany</t>
  </si>
  <si>
    <t>030383</t>
  </si>
  <si>
    <t>Göding [= Hodonín]; Mh.</t>
  </si>
  <si>
    <t>1893-06</t>
  </si>
  <si>
    <t>015192</t>
  </si>
  <si>
    <t>Bei Neutitschein [= Nový Jičín] in Mähren</t>
  </si>
  <si>
    <t>Kamprath</t>
  </si>
  <si>
    <t>074893</t>
  </si>
  <si>
    <t>Hostein, Mh.</t>
  </si>
  <si>
    <t>1903-08</t>
  </si>
  <si>
    <t>012942</t>
  </si>
  <si>
    <t>Jeseník: u nádraží ve Wiesenberku [= Loučná nad Desnou]</t>
  </si>
  <si>
    <t>Loučná nad Desnou</t>
  </si>
  <si>
    <t>1911-07</t>
  </si>
  <si>
    <t>031350</t>
  </si>
  <si>
    <t>Flora moravica. Bystřice p. Host.: Ve lnu na Skalném nad Rusavou</t>
  </si>
  <si>
    <t>Rusava</t>
  </si>
  <si>
    <t>1926-07-27</t>
  </si>
  <si>
    <t>Červinka</t>
  </si>
  <si>
    <t>129470</t>
  </si>
  <si>
    <t>orig.: Silene gallica var. sylvestris; J. Danihelka 2019: Silene gallica;</t>
  </si>
  <si>
    <t>Flora Schlesiens. Hochgesenke: In Äckern ober Niederlindenwiese</t>
  </si>
  <si>
    <t>1919-08</t>
  </si>
  <si>
    <t>074890</t>
  </si>
  <si>
    <t>Unter der Saat beim Schreibwalde. Locality 2: Mähren</t>
  </si>
  <si>
    <t>375844</t>
  </si>
  <si>
    <t>orig.: Silene gallica; J. Danihelka 2007: !;</t>
  </si>
  <si>
    <t>Moravia or. Distr. Vsetín, p. Růždka. Růžďka u cesty pod Klenovem (1 km)</t>
  </si>
  <si>
    <t>Růžďka</t>
  </si>
  <si>
    <t>1927-07-01</t>
  </si>
  <si>
    <t>Říčan, G. A.</t>
  </si>
  <si>
    <t>293410</t>
  </si>
  <si>
    <t>Flora moravica. Čupek: vereinzelt</t>
  </si>
  <si>
    <t>Metylovice</t>
  </si>
  <si>
    <t>1907-06</t>
  </si>
  <si>
    <t>Weeber, Gustav</t>
  </si>
  <si>
    <t>036146</t>
  </si>
  <si>
    <t>Čupek</t>
  </si>
  <si>
    <t>1925-08-24</t>
  </si>
  <si>
    <t>094243</t>
  </si>
  <si>
    <t>Mähr. Altstadt: Kunzendorf</t>
  </si>
  <si>
    <t>Staré Město-Kunčice</t>
  </si>
  <si>
    <t>1913-07</t>
  </si>
  <si>
    <t>Laus, Heinrich</t>
  </si>
  <si>
    <t>150401</t>
  </si>
  <si>
    <t>019119</t>
  </si>
  <si>
    <t>1975-07-06</t>
  </si>
  <si>
    <t>454686</t>
  </si>
  <si>
    <t>Flora silesiaca. Hrubý Jeseník; Dolní Lipová - úhory cestou na Smrčník. S. m. ca 750 m</t>
  </si>
  <si>
    <t>750</t>
  </si>
  <si>
    <t>1960-08-16</t>
  </si>
  <si>
    <t>408183</t>
  </si>
  <si>
    <t>Rajnochowitz</t>
  </si>
  <si>
    <t>Rajnochovice</t>
  </si>
  <si>
    <t>074894</t>
  </si>
  <si>
    <t>Felder b. Gräfenberg, Schlesien, Jeseník (Gesenke)</t>
  </si>
  <si>
    <t>Lázně Jeseník</t>
  </si>
  <si>
    <t>448397</t>
  </si>
  <si>
    <t>Moravia. Hradisko pr. Olomouc. Zavlečen na tamní louky</t>
  </si>
  <si>
    <t>Olomouc-Klášterní Hradisko</t>
  </si>
  <si>
    <t>1904-07-05</t>
  </si>
  <si>
    <t>416906</t>
  </si>
  <si>
    <t>In Leinfeldern, bei Groß Ullersdorf [= Velké Losiny]</t>
  </si>
  <si>
    <t>Hanáček, Carl</t>
  </si>
  <si>
    <t>369684</t>
  </si>
  <si>
    <t>074891</t>
  </si>
  <si>
    <t>Lopeník</t>
  </si>
  <si>
    <t>1907</t>
  </si>
  <si>
    <t>416907</t>
  </si>
  <si>
    <t>Flora moravica: Mutěnická pahorkatina, písky asi 0,5 km jihovýchodně od železničního nádraží (u rybníka) v Mutěnicích. S. m. ca 200 m</t>
  </si>
  <si>
    <t>1976-06-03</t>
  </si>
  <si>
    <t>473162</t>
  </si>
  <si>
    <t>Flora moravica: Mutěnická pahorkatina, písky asi 0,5 km jihovýchodně od železničního nádraží v Mutěnicích (u rybníka). S. m. ca 200 m</t>
  </si>
  <si>
    <t>473163</t>
  </si>
  <si>
    <t>Flora moravica: Mutěnická pahorkatina, písky asi 0,5 km jihovýchodně od nádraží (u rybníka). S. m. ca 200 m</t>
  </si>
  <si>
    <t>473151</t>
  </si>
  <si>
    <t>Flora moravica: Mutěnická pahorkatina, písky asi 0,5 km jihovýchodně od nádraží (u rybníka) v Mutěnicích. S. m. ca 200 m</t>
  </si>
  <si>
    <t>473166</t>
  </si>
  <si>
    <t>473164</t>
  </si>
  <si>
    <t>473165</t>
  </si>
  <si>
    <t>Hort. botanic. Pragensis</t>
  </si>
  <si>
    <t>Praha-Smíchov</t>
  </si>
  <si>
    <t>1858</t>
  </si>
  <si>
    <t>Eichler, G. A.</t>
  </si>
  <si>
    <t>145416</t>
  </si>
  <si>
    <t>Tetschen [= Děčín] in Böhmen</t>
  </si>
  <si>
    <t>1863-08</t>
  </si>
  <si>
    <t>144911</t>
  </si>
  <si>
    <t>Raspenau, na polích k Lusdorfu [= Ludvíkov]</t>
  </si>
  <si>
    <t>Raspenava</t>
  </si>
  <si>
    <t>1894-08-10</t>
  </si>
  <si>
    <t>Miler, J.</t>
  </si>
  <si>
    <t>049578</t>
  </si>
  <si>
    <t>Bohemia orient. Litomyslia. In pago Sloupnice: Herba inutilis horti mei. Primum apparuit a. 1898 in agro inter seradellam (Ornithopus) experimenti causa cultam</t>
  </si>
  <si>
    <t>Sloupnice</t>
  </si>
  <si>
    <t>1902-07-05</t>
  </si>
  <si>
    <t>Fleischer, B.</t>
  </si>
  <si>
    <t>019118</t>
  </si>
  <si>
    <t>Bohemia orient. Litomyslia. In pago Sloupnice: Herba inutilis horti mei. Primum apparuit a. 1898 in agro inter seradellam (Ornithopus) experimenti causa cultam.</t>
  </si>
  <si>
    <t>416905</t>
  </si>
  <si>
    <t>162882</t>
  </si>
  <si>
    <t>Flora bohemica. Kunvald u Žamberka. Na rolích</t>
  </si>
  <si>
    <t>Kunvald</t>
  </si>
  <si>
    <t>1886-07-21</t>
  </si>
  <si>
    <t>Bílek, F.</t>
  </si>
  <si>
    <t>366808</t>
  </si>
  <si>
    <t>Flora moravica: distr. Hodonín. Asi 1 km vlevo od silnice Čejč–Čejkovice, na rozhraní pole a stepní stráňky.</t>
  </si>
  <si>
    <t>1967-05-15</t>
  </si>
  <si>
    <t>428586</t>
  </si>
  <si>
    <t>Flora moravica: Mutěnická pahorkatina, obec Mutěnice, jihovýchodně (asi 0,5 km) od železničního nádraží, písčitá místa u rybníka. S. m. ca 200 m</t>
  </si>
  <si>
    <t>471732</t>
  </si>
  <si>
    <t>herbBRNU</t>
  </si>
  <si>
    <t>485436, 170942</t>
  </si>
  <si>
    <t>485404, 164437</t>
  </si>
  <si>
    <t>491700, 164146</t>
  </si>
  <si>
    <t>491035, 165715</t>
  </si>
  <si>
    <t>491847, 163437</t>
  </si>
  <si>
    <t>491835, 171650</t>
  </si>
  <si>
    <t>485237, 160556</t>
  </si>
  <si>
    <t>485755, 164513</t>
  </si>
  <si>
    <t>491904, 163131</t>
  </si>
  <si>
    <t>491004, 164018</t>
  </si>
  <si>
    <t>493004, 161946</t>
  </si>
  <si>
    <t>494211, 154355</t>
  </si>
  <si>
    <t>503825, 134928</t>
  </si>
  <si>
    <t>495543, 152805</t>
  </si>
  <si>
    <t>495534, 154742</t>
  </si>
  <si>
    <t>503218, 140747</t>
  </si>
  <si>
    <t>491704, 163404</t>
  </si>
  <si>
    <t>493532, 163727</t>
  </si>
  <si>
    <t>492220, 162051</t>
  </si>
  <si>
    <t>492820, 162146</t>
  </si>
  <si>
    <t>490611, 161628</t>
  </si>
  <si>
    <t>485434, 171015</t>
  </si>
  <si>
    <t>494521, 162805</t>
  </si>
  <si>
    <t>484752, 164200</t>
  </si>
  <si>
    <t>485923, 174035</t>
  </si>
  <si>
    <t>502502, 145420</t>
  </si>
  <si>
    <t>491622, 162650</t>
  </si>
  <si>
    <t>485840, 161344</t>
  </si>
  <si>
    <t>493543, 171516</t>
  </si>
  <si>
    <t>493131, 171948</t>
  </si>
  <si>
    <t>491106, 165941</t>
  </si>
  <si>
    <t>491358, 163348</t>
  </si>
  <si>
    <t>490208, 165106</t>
  </si>
  <si>
    <t>491430, 162028</t>
  </si>
  <si>
    <t>491126, 164518</t>
  </si>
  <si>
    <t>491017, 162150</t>
  </si>
  <si>
    <t>485043, 163822</t>
  </si>
  <si>
    <t>484822, 163811</t>
  </si>
  <si>
    <t>484907, 163844</t>
  </si>
  <si>
    <t>484839, 163950</t>
  </si>
  <si>
    <t>485032, 163820</t>
  </si>
  <si>
    <t>490814, 162316</t>
  </si>
  <si>
    <t>491252, 162260</t>
  </si>
  <si>
    <t>490531, 164545</t>
  </si>
  <si>
    <t>485458, 164530</t>
  </si>
  <si>
    <t>484829, 163919</t>
  </si>
  <si>
    <t>491905, 163145</t>
  </si>
  <si>
    <t>493612, 171548</t>
  </si>
  <si>
    <t>491202, 165937</t>
  </si>
  <si>
    <t>490953, 163820</t>
  </si>
  <si>
    <t>484803, 164821</t>
  </si>
  <si>
    <t>495644, 160304</t>
  </si>
  <si>
    <t>495625, 160322</t>
  </si>
  <si>
    <t>502649, 141525</t>
  </si>
  <si>
    <t>500519, 142514</t>
  </si>
  <si>
    <t>502559, 145357</t>
  </si>
  <si>
    <t>500134, 143232</t>
  </si>
  <si>
    <t>493355, 155619</t>
  </si>
  <si>
    <t>493533, 163727</t>
  </si>
  <si>
    <t>490604, 161610</t>
  </si>
  <si>
    <t>490150, 162555</t>
  </si>
  <si>
    <t>490624, 161048</t>
  </si>
  <si>
    <t>492310, 173853</t>
  </si>
  <si>
    <t>493046, 163012</t>
  </si>
  <si>
    <t>493713, 171430</t>
  </si>
  <si>
    <t>491909, 173704</t>
  </si>
  <si>
    <t>485325, 164649</t>
  </si>
  <si>
    <t>485156, 173156</t>
  </si>
  <si>
    <t>492002, 170328</t>
  </si>
  <si>
    <t>485058, 171901</t>
  </si>
  <si>
    <t>491058, 163311</t>
  </si>
  <si>
    <t>491003, 164015</t>
  </si>
  <si>
    <t>491059, 163400</t>
  </si>
  <si>
    <t>490603, 164031</t>
  </si>
  <si>
    <t>493449, 170255</t>
  </si>
  <si>
    <t>493506, 170227</t>
  </si>
  <si>
    <t>491023, 162228</t>
  </si>
  <si>
    <t>492205, 172138</t>
  </si>
  <si>
    <t>501330, 171318</t>
  </si>
  <si>
    <t>500155, 170226</t>
  </si>
  <si>
    <t>485819, 171610</t>
  </si>
  <si>
    <t>485123, 170717</t>
  </si>
  <si>
    <t>495955, 172514</t>
  </si>
  <si>
    <t>501315, 170646</t>
  </si>
  <si>
    <t>491039, 163845</t>
  </si>
  <si>
    <t>494006, 181930</t>
  </si>
  <si>
    <t>484807, 163716</t>
  </si>
  <si>
    <t>491243, 163711</t>
  </si>
  <si>
    <t>494522, 162803</t>
  </si>
  <si>
    <t>494705, 165502</t>
  </si>
  <si>
    <t>484550, 164625</t>
  </si>
  <si>
    <t>490014, 165045</t>
  </si>
  <si>
    <t>491550, 163546</t>
  </si>
  <si>
    <t>492142, 171936</t>
  </si>
  <si>
    <t>490614, 164022</t>
  </si>
  <si>
    <t>484754, 164730</t>
  </si>
  <si>
    <t>485732, 164557</t>
  </si>
  <si>
    <t>491713, 172324</t>
  </si>
  <si>
    <t>485255, 173055</t>
  </si>
  <si>
    <t>494122, 182154</t>
  </si>
  <si>
    <t>494117, 181646</t>
  </si>
  <si>
    <t>490711, 161042</t>
  </si>
  <si>
    <t>485647, 165754</t>
  </si>
  <si>
    <t>485249, 171059</t>
  </si>
  <si>
    <t>485414, 170145</t>
  </si>
  <si>
    <t>485127, 170726</t>
  </si>
  <si>
    <t>485117, 164626</t>
  </si>
  <si>
    <t>485402, 164451</t>
  </si>
  <si>
    <t>485544, 165817</t>
  </si>
  <si>
    <t>485300, 170849</t>
  </si>
  <si>
    <t>484648, 164532</t>
  </si>
  <si>
    <t>485119, 164531</t>
  </si>
  <si>
    <t>485057, 164521</t>
  </si>
  <si>
    <t>485249, 170703</t>
  </si>
  <si>
    <t>492246, 174205</t>
  </si>
  <si>
    <t>500317, 170455</t>
  </si>
  <si>
    <t>492146, 174246</t>
  </si>
  <si>
    <t>501326, 170547</t>
  </si>
  <si>
    <t>491130, 163438</t>
  </si>
  <si>
    <t>492429, 180050</t>
  </si>
  <si>
    <t>493711, 182036</t>
  </si>
  <si>
    <t>501122, 165631</t>
  </si>
  <si>
    <t>494158, 184227</t>
  </si>
  <si>
    <t>501340, 170826</t>
  </si>
  <si>
    <t>492447, 174847</t>
  </si>
  <si>
    <t>501346, 171217</t>
  </si>
  <si>
    <t>493621, 171553</t>
  </si>
  <si>
    <t>485644, 174607</t>
  </si>
  <si>
    <t>485406, 170300</t>
  </si>
  <si>
    <t>500430, 142429</t>
  </si>
  <si>
    <t>504653, 141248</t>
  </si>
  <si>
    <t>505402, 151012</t>
  </si>
  <si>
    <t>495521, 161817</t>
  </si>
  <si>
    <t>500745, 163007</t>
  </si>
  <si>
    <t>485512, 165725</t>
  </si>
  <si>
    <t>484629, 161608</t>
  </si>
  <si>
    <t>distr. phytogeogr. 18a Dyjsko-svratecký úval;</t>
  </si>
  <si>
    <t>distr. phytogeogr. 17a Dunajovické kopce;</t>
  </si>
  <si>
    <t>485046, 164603</t>
  </si>
  <si>
    <t>485701, 170356</t>
  </si>
  <si>
    <t>distr. phytogeogr. 18b Dolnomoravský úval;</t>
  </si>
  <si>
    <t>485706, 170244</t>
  </si>
  <si>
    <t>485107, 164442</t>
  </si>
  <si>
    <t>485423, 171334</t>
  </si>
  <si>
    <t>Kobylí</t>
  </si>
  <si>
    <t>485539, 165615</t>
  </si>
  <si>
    <t>distr. phytogeogr. 20b Hustopečská pahorkatina;</t>
  </si>
  <si>
    <t>485052, 164514</t>
  </si>
  <si>
    <t>Drnholec</t>
  </si>
  <si>
    <t>485027, 163058</t>
  </si>
  <si>
    <t>485013, 162934</t>
  </si>
  <si>
    <t>485318, 170818</t>
  </si>
  <si>
    <t>485530, 165724</t>
  </si>
  <si>
    <t>485521, 165725</t>
  </si>
  <si>
    <t>485523, 171544</t>
  </si>
  <si>
    <t>485522, 170234</t>
  </si>
  <si>
    <t>485348, 171222</t>
  </si>
  <si>
    <t>Hustopeče</t>
  </si>
  <si>
    <t>485525, 164644</t>
  </si>
  <si>
    <t>4 sheets (BRNU 487916, 487937, 487938); distr. phytogeogr. 20b Hustopečská pahorkatina;</t>
  </si>
  <si>
    <t>3 sheets (BRNU 487566, 487567, 487577); distr. phytogeogr. 20b Hustopečská pahorkatina;</t>
  </si>
  <si>
    <t>distr. phytogeogr. 68 Moravské podhůří Vysočiny;</t>
  </si>
  <si>
    <t>distr. phytogeogr. 20a Bučovická pahorkatina;</t>
  </si>
  <si>
    <t>distr. phytogeogr. 16 Znojemsko-brněnská pahorkatina;</t>
  </si>
  <si>
    <t>2 sheets (see BRNU 453416); distr. phytogeogr. 68 Moravské podhůří Vysočiny;</t>
  </si>
  <si>
    <t>2 sheets (see BRNU 453415); distr. phytogeogr. 68 Moravské podhůří Vysočiny;</t>
  </si>
  <si>
    <t>separated from BRNU 138192 (Silene); distr. phytogeogr. 66 Hornosázavská pahorkatina;</t>
  </si>
  <si>
    <t>distr. phytogeogr. 3 Podkrušnohorská pánev;</t>
  </si>
  <si>
    <t>distr. phytogeogr. 11b Poděpbradské Polabí;</t>
  </si>
  <si>
    <t>distr. phytogeogr. 69a Železnohorské podhůří;</t>
  </si>
  <si>
    <t>distr. phytogeogr. 4c Úštěcká kotlina;</t>
  </si>
  <si>
    <t>Flora moravica: distr. Vyškov. Obce Morkovice-Slížany, při turisticky značené cestě na kótu Kleštěnec, v poli, asi 0,4 km jižně obcí. S. m. ca 300 m</t>
  </si>
  <si>
    <t>491413, 171227</t>
  </si>
  <si>
    <t>distr. phytogeogr. 77b Litenčické vrchy;</t>
  </si>
  <si>
    <t>distr. phytogeogr. 63k Moravskotřebovské vrchy;</t>
  </si>
  <si>
    <t>flores rosei; distr. phytogeogr. 68 Moravské podhůří Vysočiny;</t>
  </si>
  <si>
    <t>Skorotice-Chlébské</t>
  </si>
  <si>
    <t>491527, 163405</t>
  </si>
  <si>
    <t>Filkuka, V.</t>
  </si>
  <si>
    <t>distr. phytogeogr. 63g Opatovské rozvodí;</t>
  </si>
  <si>
    <t>distr. phytogeogr. 17c Milovicko-valtická pahorkatina;</t>
  </si>
  <si>
    <t>distr. phytogeogr. 19 Bílé Karpaty stepní;</t>
  </si>
  <si>
    <t>distr. phytogeogr. 12 Dolní Pojizeří;</t>
  </si>
  <si>
    <t>distr. phytogeogr. 21b Hornomoravský úval;</t>
  </si>
  <si>
    <t>distr. phytogeogr. 21a Hanácká pahorkatina;</t>
  </si>
  <si>
    <t>distr. phytogeogr. 17b Pavlovské kopce;</t>
  </si>
  <si>
    <t>Fl. Exs. Reipubl. Socialist. Čechoslov. no 1617. Silene noctiflora; distr. phytogeogr. 16 Znojemsko-brněnská pahorkatina;</t>
  </si>
  <si>
    <t>distr. phytogeogr. 15c Pardubické Polabí;</t>
  </si>
  <si>
    <t>distr. phytogeogr. 62 Litomyšlská pánev;</t>
  </si>
  <si>
    <t>distr. phytogeogr. 5b Roudnické písky;</t>
  </si>
  <si>
    <t>herb. V. Spitzner; distr. phytogeogr. 10b Pražská kotlina;</t>
  </si>
  <si>
    <t>herb. J. Podpěra; distr. phytogeogr. 12 Dolní Pojizeří;</t>
  </si>
  <si>
    <t>Praha-Chodov</t>
  </si>
  <si>
    <t>distr. phytogeogr. 64a Průhonická plošina;</t>
  </si>
  <si>
    <t>herb. J. Podpěra; distr. phytogeogr. 67 Českomoravská vrchovina;</t>
  </si>
  <si>
    <t>distr. phytogeogr. 76a Moravská brána vlastní;</t>
  </si>
  <si>
    <t>distr. phytogeogr. 67 Českomoravská vrchovina;</t>
  </si>
  <si>
    <t>ex herb. F. Čouka; distr. phytogeogr. 21b Hornomoravský úval;</t>
  </si>
  <si>
    <t>ex herb. F. Čouka; distr. phytogeogr. 78 Bíle Karpaty lesní;</t>
  </si>
  <si>
    <t>ex herb. F. Čouka; distr. phytogeogr. 21a Hanácká pahorkatina;</t>
  </si>
  <si>
    <t>ex herb. F. Čouka; distr. phytogeogr. 19 Bílé Karpaty stepní;</t>
  </si>
  <si>
    <t>2 sheets (see BRNU 460918); distr. phytogeogr. 16 Znojemsko-brněnská pahorkatina;</t>
  </si>
  <si>
    <t>2 sheets (see BRNU 460919); distr. phytogeogr. 16 Znojemsko-brněnská pahorkatina;</t>
  </si>
  <si>
    <t>3 sheets (BRNU 449264 through 449266); distr. phytogeogr. 16 Znojemsko-brněnská pahorkatina;</t>
  </si>
  <si>
    <t>2 sheets (see BRNU 449259); distr. phytogeogr. 16 Znojemsko-brněnská pahorkatina;</t>
  </si>
  <si>
    <t>distr. phytogeogr. 71c Drahanské podhůří;</t>
  </si>
  <si>
    <t>Baenitz Herb. Eur. sine no Silene gallica; distr. phytogeogr. 73a Rychlebská vrchovina;</t>
  </si>
  <si>
    <t>distr. phytogeogr. 73b Hanušovická vrchovina;</t>
  </si>
  <si>
    <t>distr. phytogeogr. 75. Jesenické podhůří;</t>
  </si>
  <si>
    <t>distr. phytogeogr. 73a Rychlebská vrchovina;</t>
  </si>
  <si>
    <t>Stoppelfelder im Rakowetz-Thale b. Ratschitz, Mähren, sehr gemein. Grauwacke. S. m. ca 350 m</t>
  </si>
  <si>
    <t>Račice-Pístovice</t>
  </si>
  <si>
    <t>491636, 165217</t>
  </si>
  <si>
    <t>distr. phytogeogr. ;</t>
  </si>
  <si>
    <t>distr. phytogeogr. 84a Beskydské podhůří;</t>
  </si>
  <si>
    <t>distr. phytogeogr. 63g Opatovské podhůří;</t>
  </si>
  <si>
    <t>484910, 164026</t>
  </si>
  <si>
    <t>distr. phytogeogr. 72 Zábřežsko-uničovský úval;</t>
  </si>
  <si>
    <t>Petrak Fl. Bohem. Morav. Exs. no 1039. Melandrium noctiflorum; distr. phytogeogr. 18a Dolnomoravský úval;</t>
  </si>
  <si>
    <t>485427, 170159</t>
  </si>
  <si>
    <t>Fl. Exs. Reipubl. Bohem. Slov. no 22. Melandrium viscosum; distr. phytogeogr. 18a Dolnomoravský úval;</t>
  </si>
  <si>
    <t>485407, 170243</t>
  </si>
  <si>
    <t>1924-06-12</t>
  </si>
  <si>
    <t>ex herb. V. Spitzner; distr. phytogeogr. 20b Hustopečská pahorkatina;</t>
  </si>
  <si>
    <t>Fl. Exs. Reipubl. Bohem. Slov. no 1016. Melandrium viscosum; distr. phytogeogr. 18a Dyjsko-svratecký úval;</t>
  </si>
  <si>
    <t>493539, 180037</t>
  </si>
  <si>
    <t>ex herb. R. Rauscher; distr. phytogeogr. ;</t>
  </si>
  <si>
    <t>Chvalčov</t>
  </si>
  <si>
    <t>distr. phytogeogr. 81 Hostýnské vrchy;</t>
  </si>
  <si>
    <t>2 gatherings on one sheet; distr. phytogeogr. 16 Znojemsko-brněnská pahorkatina;</t>
  </si>
  <si>
    <t>distr. phytogeogr. 80a Vsetínská kotlina;</t>
  </si>
  <si>
    <t>distr. phytogeogr. 84a Podbeskydské podhůří;</t>
  </si>
  <si>
    <t>3 sheets (BRNU 019119, 074891, 150401); Petrak Flora Bohemiae et Moraviae exsiccata no 1218. Silene gallica; distr. phytogeogr. 73b Hanušovická vrchovina;</t>
  </si>
  <si>
    <t>Flora silesiaca. Třinec, úhor u silnice Horní Lištná–Kojkovice, ca 2 km SV [recte: JV?] obce Kojkovice. S. m. ca 390 m</t>
  </si>
  <si>
    <t>Horní Líštná</t>
  </si>
  <si>
    <t>Gogela, František</t>
  </si>
  <si>
    <t>ex herb. A. Fröhlich; distr. phytogeogr. 73a Rychlebská vrchovina;</t>
  </si>
  <si>
    <t>distr. phytogeogr. 78 Bílé Karpaty lesní;</t>
  </si>
  <si>
    <t>7 sheets (BRNU 471732, 473151, 473162 through 473166); distr. phytogeogr. 18b Dolnomoravský úval;</t>
  </si>
  <si>
    <t>herb. F. Petrak; distr. phytogeogr. 10b Pražská kotlina;</t>
  </si>
  <si>
    <t>Malinský, F.</t>
  </si>
  <si>
    <t>herb. F. Petrak; distr. phytogeogr. 46b Kaňon Labe;</t>
  </si>
  <si>
    <t>herb. J. Podpěra; distr. phytogeogr. 49 Liberecká kotlina;</t>
  </si>
  <si>
    <t>forma ramosa ad v. anglicam (L. sp.) vergens; distr. phytogeogr. 62 Litomyšlská kotlina;</t>
  </si>
  <si>
    <t>forma ramosa ad v. anglicam (L. sp.) vergens; ex herb. F. Petrak; distr. phytogeogr. 62 Litomyšlská kotlina;</t>
  </si>
  <si>
    <t>herb. A. Weidmann; distr. phytogeogr. 63a Žambersko;</t>
  </si>
  <si>
    <t>1000</t>
  </si>
  <si>
    <t>1500</t>
  </si>
  <si>
    <t>500</t>
  </si>
  <si>
    <t>2000</t>
  </si>
  <si>
    <t>2500</t>
  </si>
  <si>
    <t>150</t>
  </si>
  <si>
    <t>3000</t>
  </si>
  <si>
    <t>800</t>
  </si>
  <si>
    <t>100</t>
  </si>
  <si>
    <t>1300</t>
  </si>
  <si>
    <t>Fytochorion "18a" byl dopočítán ze souřadnic.Kvadrant "7263b" byl dopočítán ze souřadnic.</t>
  </si>
  <si>
    <t>Fytochorion "18a" byl dopočítán ze souřadnic.Kvadrant "7166d" byl dopočítán ze souřadnic.</t>
  </si>
  <si>
    <t>Fytochorion "18b" byl dopočítán ze souřadnic.Kvadrant "7068a" byl dopočítán ze souřadnic.</t>
  </si>
  <si>
    <t>Fytochorion "20b" byl dopočítán ze souřadnic.Kvadrant "7068a" byl dopočítán ze souřadnic.</t>
  </si>
  <si>
    <t>Fytochorion "18a" byl dopočítán ze souřadnic.Kvadrant "7166a" byl dopočítán ze souřadnic.</t>
  </si>
  <si>
    <t>Fytochorion "18b" byl dopočítán ze souřadnic.Kvadrant "7069c" byl dopočítán ze souřadnic.</t>
  </si>
  <si>
    <t>Fytochorion "18b" byl dopočítán ze souřadnic.Kvadrant "7068d" byl dopočítán ze souřadnic.</t>
  </si>
  <si>
    <t>Okres dopočítaný ze souřadnic : "Břeclav".</t>
  </si>
  <si>
    <t>Fytochorion "20b" byl dopočítán ze souřadnic.Kvadrant "7067d" byl dopočítán ze souřadnic.</t>
  </si>
  <si>
    <t>Zadaná obec leží v sousedním okresu "Břeclav"; zkontrolujte pole nejbližší obec.</t>
  </si>
  <si>
    <t>Fytochorion "17a" byl dopočítán ze souřadnic.Kvadrant "7165c" byl dopočítán ze souřadnic.</t>
  </si>
  <si>
    <t>Fytochorion "18a" byl dopočítán ze souřadnic.Kvadrant "7164d" byl dopočítán ze souřadnic.</t>
  </si>
  <si>
    <t>Fytochorion "75" byl dopočítán ze souřadnic.Kvadrant "6471b" byl dopočítán ze souřadnic.</t>
  </si>
  <si>
    <t>Fytochorion "18b" byl dopočítán ze souřadnic.Kvadrant "7168b" byl dopočítán ze souřadnic.</t>
  </si>
  <si>
    <t>Fytochorion "18b" byl dopočítán ze souřadnic.Kvadrant "7069d" byl dopočítán ze souřadnic.</t>
  </si>
  <si>
    <t>Fytochorion "20b" byl dopočítán ze souřadnic.Kvadrant "7068c" byl dopočítán ze souřadnic.</t>
  </si>
  <si>
    <t>Fytochorion "18b" byl dopočítán ze souřadnic.Kvadrant "7169a" byl dopočítán ze souřadnic.</t>
  </si>
  <si>
    <t>Fytochorion "20b" byl dopočítán ze souřadnic.Kvadrant "7066d" byl dopočítán ze souřadnic.</t>
  </si>
  <si>
    <t>Fytochorion "18a" byl dopočítán ze souřadnic.Kvadrant "7066c" byl dopočítán ze souřadnic.</t>
  </si>
  <si>
    <t>Fytochorion "68" byl dopočítán ze souřadnic.Kvadrant "6766a" byl dopočítán ze souřadnic.</t>
  </si>
  <si>
    <t>Fytochorion "20a" byl dopočítán ze souřadnic.Kvadrant "6867b" byl dopočítán ze souřadnic.</t>
  </si>
  <si>
    <t>Okres dopočítaný ze souřadnic : "Blansko".</t>
  </si>
  <si>
    <t>Fytochorion "68" byl dopočítán ze souřadnic.Kvadrant "6665c" byl dopočítán ze souřadnic.</t>
  </si>
  <si>
    <t>Zadaná obec leží v sousedním okresu "Blansko"; zkontrolujte pole nejbližší obec.</t>
  </si>
  <si>
    <t>Fytochorion "20a" byl dopočítán ze souřadnic.Kvadrant "6669d" byl dopočítán ze souřadnic.</t>
  </si>
  <si>
    <t>Fytochorion "16" byl dopočítán ze souřadnic.Kvadrant "7162b" byl dopočítán ze souřadnic.</t>
  </si>
  <si>
    <t>Fytochorion "20b" byl dopočítán ze souřadnic.Kvadrant "7066b" byl dopočítán ze souřadnic.</t>
  </si>
  <si>
    <t>Fytochorion "16" byl dopočítán ze souřadnic.Kvadrant "6665c" byl dopočítán ze souřadnic.</t>
  </si>
  <si>
    <t>Fytochorion "20b" byl dopočítán ze souřadnic.Kvadrant "6866a" byl dopočítán ze souřadnic.</t>
  </si>
  <si>
    <t>Fytochorion "68" byl dopočítán ze souřadnic.Kvadrant "6463d" byl dopočítán ze souřadnic.</t>
  </si>
  <si>
    <t>Fytochorion "66" byl dopočítán ze souřadnic.Kvadrant "6260c" byl dopočítán ze souřadnic.</t>
  </si>
  <si>
    <t>Fytochorion "3" byl dopočítán ze souřadnic.Kvadrant "5348d" byl dopočítán ze souřadnic.</t>
  </si>
  <si>
    <t>Fytochorion "11b" byl dopočítán ze souřadnic.Kvadrant "6058d" byl dopočítán ze souřadnic.</t>
  </si>
  <si>
    <t>Fytochorion "69a" byl dopočítán ze souřadnic.Kvadrant "6060d" byl dopočítán ze souřadnic.</t>
  </si>
  <si>
    <t>Fytochorion "4c" byl dopočítán ze souřadnic.Kvadrant "5450d" byl dopočítán ze souřadnic.</t>
  </si>
  <si>
    <t>Fytochorion "16" byl dopočítán ze souřadnic.Kvadrant "6765a" byl dopočítán ze souřadnic.</t>
  </si>
  <si>
    <t>Fytochorion "77b" byl dopočítán ze souřadnic.Kvadrant "6769c" byl dopočítán ze souřadnic.</t>
  </si>
  <si>
    <t>Fytochorion "63k" byl dopočítán ze souřadnic.Kvadrant "6465b" byl dopočítán ze souřadnic.</t>
  </si>
  <si>
    <t>Fytochorion "68" byl dopočítán ze souřadnic.Kvadrant "6664a" byl dopočítán ze souřadnic.</t>
  </si>
  <si>
    <t>Fytochorion "68" byl dopočítán ze souřadnic.Kvadrant "6564a" byl dopočítán ze souřadnic.</t>
  </si>
  <si>
    <t>Fytochorion "16" byl dopočítán ze souřadnic.Kvadrant "6863d" byl dopočítán ze souřadnic.</t>
  </si>
  <si>
    <t>Fytochorion "68" byl dopočítán ze souřadnic.Kvadrant "6765a" byl dopočítán ze souřadnic.</t>
  </si>
  <si>
    <t>Fytochorion "63g" byl dopočítán ze souřadnic.Kvadrant "6264b" byl dopočítán ze souřadnic.</t>
  </si>
  <si>
    <t>Fytochorion "17c" byl dopočítán ze souřadnic.Kvadrant "7266a" byl dopočítán ze souřadnic.</t>
  </si>
  <si>
    <t>Fytochorion "19" byl dopočítán ze souřadnic.Kvadrant "7072a" byl dopočítán ze souřadnic.</t>
  </si>
  <si>
    <t>Fytochorion "12" byl dopočítán ze souřadnic.Kvadrant "5555c" byl dopočítán ze souřadnic.</t>
  </si>
  <si>
    <t>Fytochorion "68" byl dopočítán ze souřadnic.Kvadrant "6764b" byl dopočítán ze souřadnic.</t>
  </si>
  <si>
    <t>Souřadnice odpovídají obci "Veverská Bítýška", KÚ "Veverská Bítýška", ZSJ "Veverská Bítýška", okres "Brno-venkov".</t>
  </si>
  <si>
    <t>Fytochorion "16" byl dopočítán ze souřadnic.Kvadrant "7063a" byl dopočítán ze souřadnic.</t>
  </si>
  <si>
    <t>Fytochorion "21b" byl dopočítán ze souřadnic.Kvadrant "6469b" byl dopočítán ze souřadnic.</t>
  </si>
  <si>
    <t>Fytochorion "21a" byl dopočítán ze souřadnic.Kvadrant "6469d" byl dopočítán ze souřadnic.</t>
  </si>
  <si>
    <t>Fytochorion "16" byl dopočítán ze souřadnic.Kvadrant "6765c" byl dopočítán ze souřadnic.</t>
  </si>
  <si>
    <t>Fytochorion "20b" byl dopočítán ze souřadnic.Kvadrant "6967c" byl dopočítán ze souřadnic.</t>
  </si>
  <si>
    <t>Fytochorion "68" byl dopočítán ze souřadnic.Kvadrant "6764c" byl dopočítán ze souřadnic.</t>
  </si>
  <si>
    <t>Fytochorion "20b" byl dopočítán ze souřadnic.Kvadrant "6866b" byl dopočítán ze souřadnic.</t>
  </si>
  <si>
    <t>Fytochorion "68" byl dopočítán ze souřadnic.Kvadrant "6864a" byl dopočítán ze souřadnic.</t>
  </si>
  <si>
    <t>Fytochorion "17b" byl dopočítán ze souřadnic.Kvadrant "7165d" byl dopočítán ze souřadnic.</t>
  </si>
  <si>
    <t>Fytochorion "68" byl dopočítán ze souřadnic.Kvadrant "6864c" byl dopočítán ze souřadnic.</t>
  </si>
  <si>
    <t>Fytochorion "20b" byl dopočítán ze souřadnic.Kvadrant "6966b" byl dopočítán ze souřadnic.</t>
  </si>
  <si>
    <t>Fytochorion "21b" byl dopočítán ze souřadnic.Kvadrant "6369d" byl dopočítán ze souřadnic.</t>
  </si>
  <si>
    <t>Fytochorion "20a" byl dopočítán ze souřadnic.Kvadrant "6767d" byl dopočítán ze souřadnic.</t>
  </si>
  <si>
    <t>Fytochorion "18a" byl dopočítán ze souřadnic.Kvadrant "6865b" byl dopočítán ze souřadnic.</t>
  </si>
  <si>
    <t>Fytochorion "15c" byl dopočítán ze souřadnic.Kvadrant "6062c" byl dopočítán ze souřadnic.</t>
  </si>
  <si>
    <t>Fytochorion "62" byl dopočítán ze souřadnic.Kvadrant "6062c" byl dopočítán ze souřadnic.</t>
  </si>
  <si>
    <t>Fytochorion "5b" byl dopočítán ze souřadnic.Kvadrant "5551d" byl dopočítán ze souřadnic.</t>
  </si>
  <si>
    <t>Neplatný okres.</t>
  </si>
  <si>
    <t>Fytochorion "10b" byl dopočítán ze souřadnic.Kvadrant "5952b" byl dopočítán ze souřadnic.Okres "Praha (Hlavní město Praha)" byl dopočítán ze souřadnic.</t>
  </si>
  <si>
    <t>Fytochorion "64a" byl dopočítán ze souřadnic.Kvadrant "5953c" byl dopočítán ze souřadnic.Okres "Praha (Hlavní město Praha)" byl dopočítán ze souřadnic.</t>
  </si>
  <si>
    <t>Fytochorion "67" byl dopočítán ze souřadnic.Kvadrant "6461b" byl dopočítán ze souřadnic.</t>
  </si>
  <si>
    <t>Fytochorion "16" byl dopočítán ze souřadnic.Kvadrant "6964d" byl dopočítán ze souřadnic.</t>
  </si>
  <si>
    <t>Fytochorion "68" byl dopočítán ze souřadnic.Kvadrant "6863c" byl dopočítán ze souřadnic.</t>
  </si>
  <si>
    <t>Fytochorion "76a" byl dopočítán ze souřadnic.Kvadrant "6671b" byl dopočítán ze souřadnic.</t>
  </si>
  <si>
    <t>Fytochorion "67" byl dopočítán ze souřadnic.Kvadrant "6465c" byl dopočítán ze souřadnic.</t>
  </si>
  <si>
    <t>Fytochorion "21b" byl dopočítán ze souřadnic.Kvadrant "6369c" byl dopočítán ze souřadnic.</t>
  </si>
  <si>
    <t>Fytochorion "21a" byl dopočítán ze souřadnic.Kvadrant "6671d" byl dopočítán ze souřadnic.</t>
  </si>
  <si>
    <t>Fytochorion "20b" byl dopočítán ze souřadnic.Kvadrant "7166b" byl dopočítán ze souřadnic.</t>
  </si>
  <si>
    <t>Fytochorion "78" byl dopočítán ze souřadnic.Kvadrant "7171a" byl dopočítán ze souřadnic.</t>
  </si>
  <si>
    <t>Fytochorion "21a" byl dopočítán ze souřadnic.Kvadrant "6668c" byl dopočítán ze souřadnic.</t>
  </si>
  <si>
    <t>Fytochorion "19" byl dopočítán ze souřadnic.Kvadrant "7169d" byl dopočítán ze souřadnic.</t>
  </si>
  <si>
    <t>Fytochorion "16" byl dopočítán ze souřadnic.Kvadrant "6865a" byl dopočítán ze souřadnic.</t>
  </si>
  <si>
    <t>Fytochorion "20b" byl dopočítán ze souřadnic.Kvadrant "6866c" byl dopočítán ze souřadnic.</t>
  </si>
  <si>
    <t>Fytochorion "71c" byl dopočítán ze souřadnic.Kvadrant "6468a" byl dopočítán ze souřadnic.</t>
  </si>
  <si>
    <t>Fytochorion "21b" byl dopočítán ze souřadnic.Kvadrant "6670a" byl dopočítán ze souřadnic.</t>
  </si>
  <si>
    <t>Fytochorion "73a" byl dopočítán ze souřadnic.Kvadrant "5769c" byl dopočítán ze souřadnic.</t>
  </si>
  <si>
    <t>Fytochorion "73b" byl dopočítán ze souřadnic.Kvadrant "5968c" byl dopočítán ze souřadnic.</t>
  </si>
  <si>
    <t>Fytochorion "18b" byl dopočítán ze souřadnic.Kvadrant "7069b" byl dopočítán ze souřadnic.</t>
  </si>
  <si>
    <t>Fytochorion "75" byl dopočítán ze souřadnic.Kvadrant "6070b" byl dopočítán ze souřadnic.</t>
  </si>
  <si>
    <t>Fytochorion "73a" byl dopočítán ze souřadnic.Kvadrant "5768d" byl dopočítán ze souřadnic.</t>
  </si>
  <si>
    <t>Fytochorion "20b" byl dopočítán ze souřadnic.Kvadrant "6865b" byl dopočítán ze souřadnic.</t>
  </si>
  <si>
    <t>Fytochorion "71c" byl dopočítán ze souřadnic.Kvadrant "6767a" byl dopočítán ze souřadnic.</t>
  </si>
  <si>
    <t>Fytochorion "84a" byl dopočítán ze souřadnic.Kvadrant "6375b" byl dopočítán ze souřadnic.</t>
  </si>
  <si>
    <t>Fytochorion "16" byl dopočítán ze souřadnic.Kvadrant "6765d" byl dopočítán ze souřadnic.</t>
  </si>
  <si>
    <t>Fytochorion "17c" byl dopočítán ze souřadnic.Kvadrant "7166c" byl dopočítán ze souřadnic.</t>
  </si>
  <si>
    <t>Fytochorion "72" byl dopočítán ze souřadnic.Kvadrant "6267b" byl dopočítán ze souřadnic.</t>
  </si>
  <si>
    <t>Fytochorion "18a" byl dopočítán ze souřadnic.Kvadrant "7266b" byl dopočítán ze souřadnic.</t>
  </si>
  <si>
    <t>Fytochorion "68" byl dopočítán ze souřadnic.Kvadrant "6765b" byl dopočítán ze souřadnic.</t>
  </si>
  <si>
    <t>Fytochorion "21b" byl dopočítán ze souřadnic.Kvadrant "6669b" byl dopočítán ze souřadnic.</t>
  </si>
  <si>
    <t>Fytochorion "21b" byl dopočítán ze souřadnic.Kvadrant "6770a" byl dopočítán ze souřadnic.</t>
  </si>
  <si>
    <t>Fytochorion "19" byl dopočítán ze souřadnic.Kvadrant "7171a" byl dopočítán ze souřadnic.</t>
  </si>
  <si>
    <t>Fytochorion "84a" byl dopočítán ze souřadnic.Kvadrant "6376a" byl dopočítán ze souřadnic.</t>
  </si>
  <si>
    <t>Fytochorion "18a" byl dopočítán ze souřadnic.Kvadrant "7166b" byl dopočítán ze souřadnic.</t>
  </si>
  <si>
    <t>Uvedený nálezce není v databázi, zkontrolujte zadaný text.</t>
  </si>
  <si>
    <t>Fytochorion "76a" byl dopočítán ze souřadnic.Kvadrant "6474a" byl dopočítán ze souřadnic.</t>
  </si>
  <si>
    <t>Fytochorion "81" byl dopočítán ze souřadnic.Kvadrant "6672a" byl dopočítán ze souřadnic.</t>
  </si>
  <si>
    <t>Fytochorion "73b" byl dopočítán ze souřadnic.Kvadrant "5968b" byl dopočítán ze souřadnic.</t>
  </si>
  <si>
    <t>Fytochorion "18a" byl dopočítán ze souřadnic.Kvadrant "6865a" byl dopočítán ze souřadnic.</t>
  </si>
  <si>
    <t>Fytochorion "80a" byl dopočítán ze souřadnic.Kvadrant "6574c" byl dopočítán ze souřadnic.</t>
  </si>
  <si>
    <t>Fytochorion "84a" byl dopočítán ze souřadnic.Kvadrant "6376c" byl dopočítán ze souřadnic.</t>
  </si>
  <si>
    <t>Fytochorion "73b" byl dopočítán ze souřadnic.Kvadrant "5867b" byl dopočítán ze souřadnic.</t>
  </si>
  <si>
    <t>Souřadnice odpovídají obci "Staré Město", KÚ "Kunčice pod Králickým Sněžníkem", ZSJ "Kunčice", okres "Šumperk".</t>
  </si>
  <si>
    <t>Fytochorion "84a" byl dopočítán ze souřadnic.Kvadrant "6378a" byl dopočítán ze souřadnic.</t>
  </si>
  <si>
    <t>Fytochorion "81" byl dopočítán ze souřadnic.Kvadrant "6572d" byl dopočítán ze souřadnic.</t>
  </si>
  <si>
    <t>Fytochorion "78" byl dopočítán ze souřadnic.Kvadrant "7072d" byl dopočítán ze souřadnic.</t>
  </si>
  <si>
    <t>Fytochorion "10b" byl dopočítán ze souřadnic.Kvadrant "5952a" byl dopočítán ze souřadnic.Okres "Praha (Hlavní město Praha)" byl dopočítán ze souřadnic.</t>
  </si>
  <si>
    <t>Fytochorion "46b" byl dopočítán ze souřadnic.Kvadrant "5251a" byl dopočítán ze souřadnic.</t>
  </si>
  <si>
    <t>Fytochorion "49" byl dopočítán ze souřadnic.Kvadrant "5057c" byl dopočítán ze souřadnic.</t>
  </si>
  <si>
    <t>Fytochorion "62" byl dopočítán ze souřadnic.Kvadrant "6063d" byl dopočítán ze souřadnic.</t>
  </si>
  <si>
    <t>Fytochorion "63a" byl dopočítán ze souřadnic.Kvadrant "5865c" byl dopočítán ze souřadnic.</t>
  </si>
  <si>
    <t>7263b</t>
  </si>
  <si>
    <t>7166d</t>
  </si>
  <si>
    <t>7068a</t>
  </si>
  <si>
    <t>7166a</t>
  </si>
  <si>
    <t>7069c</t>
  </si>
  <si>
    <t>7068d</t>
  </si>
  <si>
    <t>7067d</t>
  </si>
  <si>
    <t>7165c</t>
  </si>
  <si>
    <t>7164d</t>
  </si>
  <si>
    <t>75</t>
  </si>
  <si>
    <t>7168b</t>
  </si>
  <si>
    <t>7069d</t>
  </si>
  <si>
    <t>7068c</t>
  </si>
  <si>
    <t>7169a</t>
  </si>
  <si>
    <t>7066d</t>
  </si>
  <si>
    <t>7066c</t>
  </si>
  <si>
    <t>68</t>
  </si>
  <si>
    <t>6766a</t>
  </si>
  <si>
    <t>6867b</t>
  </si>
  <si>
    <t>6665c</t>
  </si>
  <si>
    <t>6669d</t>
  </si>
  <si>
    <t>16</t>
  </si>
  <si>
    <t>7162b</t>
  </si>
  <si>
    <t>7066b</t>
  </si>
  <si>
    <t>6866a</t>
  </si>
  <si>
    <t>6463d</t>
  </si>
  <si>
    <t>66</t>
  </si>
  <si>
    <t>6260c</t>
  </si>
  <si>
    <t>3</t>
  </si>
  <si>
    <t>5348d</t>
  </si>
  <si>
    <t>6058d</t>
  </si>
  <si>
    <t>6060d</t>
  </si>
  <si>
    <t>5450d</t>
  </si>
  <si>
    <t>6765a</t>
  </si>
  <si>
    <t>6769c</t>
  </si>
  <si>
    <t>6465b</t>
  </si>
  <si>
    <t>6664a</t>
  </si>
  <si>
    <t>6564a</t>
  </si>
  <si>
    <t>6863d</t>
  </si>
  <si>
    <t>6264b</t>
  </si>
  <si>
    <t>7266a</t>
  </si>
  <si>
    <t>19</t>
  </si>
  <si>
    <t>7072a</t>
  </si>
  <si>
    <t>12</t>
  </si>
  <si>
    <t>5555c</t>
  </si>
  <si>
    <t>6764b</t>
  </si>
  <si>
    <t>7063a</t>
  </si>
  <si>
    <t>6469b</t>
  </si>
  <si>
    <t>6469d</t>
  </si>
  <si>
    <t>6765c</t>
  </si>
  <si>
    <t>6967c</t>
  </si>
  <si>
    <t>6764c</t>
  </si>
  <si>
    <t>6866b</t>
  </si>
  <si>
    <t>6864a</t>
  </si>
  <si>
    <t>7165d</t>
  </si>
  <si>
    <t>6864c</t>
  </si>
  <si>
    <t>6966b</t>
  </si>
  <si>
    <t>6369d</t>
  </si>
  <si>
    <t>6767d</t>
  </si>
  <si>
    <t>6865b</t>
  </si>
  <si>
    <t>6062c</t>
  </si>
  <si>
    <t>62</t>
  </si>
  <si>
    <t>5551d</t>
  </si>
  <si>
    <t>5952b</t>
  </si>
  <si>
    <t>5953c</t>
  </si>
  <si>
    <t>67</t>
  </si>
  <si>
    <t>6461b</t>
  </si>
  <si>
    <t>6964d</t>
  </si>
  <si>
    <t>6863c</t>
  </si>
  <si>
    <t>6671b</t>
  </si>
  <si>
    <t>6465c</t>
  </si>
  <si>
    <t>6369c</t>
  </si>
  <si>
    <t>6671d</t>
  </si>
  <si>
    <t>7166b</t>
  </si>
  <si>
    <t>78</t>
  </si>
  <si>
    <t>7171a</t>
  </si>
  <si>
    <t>6668c</t>
  </si>
  <si>
    <t>7169d</t>
  </si>
  <si>
    <t>6865a</t>
  </si>
  <si>
    <t>6866c</t>
  </si>
  <si>
    <t>6468a</t>
  </si>
  <si>
    <t>6670a</t>
  </si>
  <si>
    <t>5769c</t>
  </si>
  <si>
    <t>5968c</t>
  </si>
  <si>
    <t>7069b</t>
  </si>
  <si>
    <t>6070b</t>
  </si>
  <si>
    <t>5768d</t>
  </si>
  <si>
    <t>6767a</t>
  </si>
  <si>
    <t>6375b</t>
  </si>
  <si>
    <t>6765d</t>
  </si>
  <si>
    <t>7166c</t>
  </si>
  <si>
    <t>72</t>
  </si>
  <si>
    <t>6267b</t>
  </si>
  <si>
    <t>7266b</t>
  </si>
  <si>
    <t>6765b</t>
  </si>
  <si>
    <t>6669b</t>
  </si>
  <si>
    <t>6770a</t>
  </si>
  <si>
    <t>6376a</t>
  </si>
  <si>
    <t>6474a</t>
  </si>
  <si>
    <t>81</t>
  </si>
  <si>
    <t>6672a</t>
  </si>
  <si>
    <t>5968b</t>
  </si>
  <si>
    <t>6574c</t>
  </si>
  <si>
    <t>6376c</t>
  </si>
  <si>
    <t>5867b</t>
  </si>
  <si>
    <t>6378a</t>
  </si>
  <si>
    <t>6572d</t>
  </si>
  <si>
    <t>7072d</t>
  </si>
  <si>
    <t>5952a</t>
  </si>
  <si>
    <t>5251a</t>
  </si>
  <si>
    <t>49</t>
  </si>
  <si>
    <t>5057c</t>
  </si>
  <si>
    <t>6063d</t>
  </si>
  <si>
    <t>5865c</t>
  </si>
  <si>
    <t>48°56'42.000"N, 16°58'6.960"E</t>
  </si>
  <si>
    <t>Veverská Bítýška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</si>
</sst>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i/>
      <sz val="11"/>
      <color indexed="50"/>
      <name val="Calibri"/>
    </font>
    <font>
      <i/>
      <sz val="11"/>
      <color indexed="50"/>
      <name val="Calibri"/>
    </font>
    <font>
      <i/>
      <sz val="11"/>
      <color indexed="50"/>
      <name val="Calibri"/>
    </font>
    <font>
      <i/>
      <sz val="11"/>
      <color indexed="12"/>
      <name val="Calibri"/>
    </font>
    <font>
      <i/>
      <sz val="11"/>
      <color indexed="50"/>
      <name val="Calibri"/>
    </font>
    <font>
      <i/>
      <sz val="11"/>
      <color indexed="53"/>
      <name val="Calibri"/>
    </font>
    <font>
      <i/>
      <sz val="11"/>
      <color indexed="12"/>
      <name val="Calibri"/>
    </font>
    <font>
      <i/>
      <sz val="11"/>
      <color indexed="50"/>
      <name val="Calibri"/>
    </font>
  </fonts>
  <fills count="9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darkTrellis">
        <fgColor indexed="53"/>
        <bgColor indexed="53"/>
      </patternFill>
    </fill>
    <fill>
      <patternFill patternType="darkTrellis">
        <fgColor indexed="12"/>
        <bgColor indexed="12"/>
      </patternFill>
    </fill>
    <fill>
      <patternFill patternType="darkTrellis">
        <fgColor indexed="50"/>
        <bgColor indexed="5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0" xfId="0" applyFont="1" applyAlignment="1">
      <alignment horizontal="left" vertical="center"/>
    </xf>
    <xf numFmtId="0" fontId="3" fillId="0" borderId="0" xfId="0" applyFont="1" applyAlignme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3" borderId="0" xfId="0" applyFill="1"/>
    <xf numFmtId="0" fontId="6" fillId="0" borderId="0" xfId="0" applyFont="1"/>
    <xf numFmtId="0" fontId="0" fillId="4" borderId="0" xfId="0" applyFill="1"/>
    <xf numFmtId="0" fontId="7" fillId="0" borderId="0" xfId="0" applyFont="1"/>
    <xf numFmtId="0" fontId="8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3"/>
  <sheetViews>
    <sheetView tabSelected="1" workbookViewId="0">
      <pane xSplit="3" ySplit="1" topLeftCell="J2" activePane="bottomRight" state="frozen"/>
      <selection pane="topRight" activeCell="E1" sqref="E1"/>
      <selection pane="bottomLeft" activeCell="A2" sqref="A2"/>
      <selection pane="bottomRight" activeCell="O2" sqref="O2"/>
    </sheetView>
  </sheetViews>
  <sheetFormatPr defaultColWidth="8.85546875" defaultRowHeight="12.75" x14ac:dyDescent="0.2"/>
  <cols>
    <col min="1" max="1" width="27.5703125" style="8" customWidth="1"/>
    <col min="2" max="2" width="63.28515625" style="8" customWidth="1"/>
    <col min="3" max="3" width="51" style="9" customWidth="1"/>
    <col min="4" max="4" width="16.42578125" style="9" customWidth="1"/>
    <col min="5" max="5" width="16.5703125" style="8" customWidth="1"/>
    <col min="6" max="6" width="6.5703125" style="8" customWidth="1"/>
    <col min="7" max="8" width="30.5703125" style="8" customWidth="1"/>
    <col min="9" max="9" width="11.140625" style="10" customWidth="1"/>
    <col min="10" max="10" width="18.5703125" style="8" customWidth="1"/>
    <col min="11" max="11" width="23" style="8" customWidth="1"/>
    <col min="12" max="12" width="20.7109375" style="8" customWidth="1"/>
    <col min="13" max="13" width="8.85546875" style="8" customWidth="1"/>
    <col min="14" max="14" width="11.140625" style="8" bestFit="1" customWidth="1"/>
    <col min="15" max="15" width="8.85546875" style="8" bestFit="1" customWidth="1"/>
    <col min="16" max="16" width="34.140625" style="8" customWidth="1"/>
    <col min="17" max="17" width="20.28515625" style="8" customWidth="1"/>
    <col min="18" max="18" width="7.5703125" style="8" bestFit="1" customWidth="1"/>
    <col min="19" max="19" width="8" style="11" customWidth="1"/>
    <col min="20" max="16384" width="8.85546875" style="8"/>
  </cols>
  <sheetData>
    <row r="1" spans="1:22" s="4" customFormat="1" x14ac:dyDescent="0.2">
      <c r="A1" s="4" t="s">
        <v>1830</v>
      </c>
      <c r="B1" s="4" t="s">
        <v>1831</v>
      </c>
      <c r="C1" s="5" t="s">
        <v>1832</v>
      </c>
      <c r="D1" s="5" t="s">
        <v>1833</v>
      </c>
      <c r="E1" s="4" t="s">
        <v>1834</v>
      </c>
      <c r="F1" s="4" t="s">
        <v>1835</v>
      </c>
      <c r="G1" s="4" t="s">
        <v>2014</v>
      </c>
      <c r="H1" s="4" t="s">
        <v>1174</v>
      </c>
      <c r="I1" s="6" t="s">
        <v>1334</v>
      </c>
      <c r="J1" s="4" t="s">
        <v>1836</v>
      </c>
      <c r="K1" s="4" t="s">
        <v>109</v>
      </c>
      <c r="L1" s="4" t="s">
        <v>5806</v>
      </c>
      <c r="M1" s="4" t="s">
        <v>4949</v>
      </c>
      <c r="N1" s="4" t="s">
        <v>4950</v>
      </c>
      <c r="O1" s="4" t="s">
        <v>110</v>
      </c>
      <c r="P1" s="4" t="s">
        <v>2224</v>
      </c>
      <c r="Q1" s="4" t="s">
        <v>5816</v>
      </c>
      <c r="R1" s="4" t="s">
        <v>4940</v>
      </c>
      <c r="S1" s="7"/>
    </row>
    <row r="2" spans="1:22" ht="15" x14ac:dyDescent="0.25">
      <c r="A2" s="20" t="s">
        <v>3154</v>
      </c>
      <c r="B2" s="20" t="s">
        <v>5849</v>
      </c>
      <c r="C2" s="20" t="s">
        <v>5850</v>
      </c>
      <c r="D2" s="20" t="s">
        <v>5851</v>
      </c>
      <c r="E2" s="20" t="s">
        <v>1172</v>
      </c>
      <c r="F2" s="20" t="s">
        <v>5813</v>
      </c>
      <c r="G2" s="20" t="s">
        <v>6688</v>
      </c>
      <c r="H2" s="20" t="s">
        <v>5813</v>
      </c>
      <c r="I2" s="20" t="s">
        <v>6799</v>
      </c>
      <c r="J2" s="20" t="s">
        <v>5852</v>
      </c>
      <c r="K2" s="20" t="s">
        <v>5819</v>
      </c>
      <c r="M2" s="20" t="s">
        <v>6552</v>
      </c>
      <c r="N2" s="22" t="s">
        <v>1200</v>
      </c>
      <c r="O2" s="22" t="s">
        <v>6927</v>
      </c>
      <c r="P2" s="20" t="s">
        <v>6689</v>
      </c>
      <c r="Q2" s="20" t="s">
        <v>5853</v>
      </c>
      <c r="R2" s="20" t="s">
        <v>5813</v>
      </c>
      <c r="S2" s="20" t="str">
        <f>HYPERLINK("https://mapy.cz/zakladni?x=16.2688889&amp;y=48.7747222&amp;z=16&amp;source=coor&amp;id=16.2688889,48.7747222","mapy.cz")</f>
        <v>mapy.cz</v>
      </c>
      <c r="T2" s="17" t="s">
        <v>5813</v>
      </c>
      <c r="U2" s="25" t="s">
        <v>6809</v>
      </c>
      <c r="V2" s="16" t="s">
        <v>5813</v>
      </c>
    </row>
    <row r="3" spans="1:22" ht="15" x14ac:dyDescent="0.25">
      <c r="A3" s="20" t="s">
        <v>3154</v>
      </c>
      <c r="B3" s="20" t="s">
        <v>5849</v>
      </c>
      <c r="C3" s="20" t="s">
        <v>5854</v>
      </c>
      <c r="D3" s="20" t="s">
        <v>5830</v>
      </c>
      <c r="E3" s="20" t="s">
        <v>1106</v>
      </c>
      <c r="F3" s="20" t="s">
        <v>5813</v>
      </c>
      <c r="G3" s="27" t="s">
        <v>6703</v>
      </c>
      <c r="H3" s="20" t="s">
        <v>5813</v>
      </c>
      <c r="I3" s="20" t="s">
        <v>6800</v>
      </c>
      <c r="J3" s="20" t="s">
        <v>5855</v>
      </c>
      <c r="K3" s="20" t="s">
        <v>5819</v>
      </c>
      <c r="M3" s="20" t="s">
        <v>6552</v>
      </c>
      <c r="N3" s="21" t="s">
        <v>5813</v>
      </c>
      <c r="O3" s="21" t="s">
        <v>5813</v>
      </c>
      <c r="P3" s="20" t="s">
        <v>6690</v>
      </c>
      <c r="Q3" s="20" t="s">
        <v>5856</v>
      </c>
      <c r="R3" s="20" t="s">
        <v>5813</v>
      </c>
      <c r="S3" s="20" t="str">
        <f>HYPERLINK("https://mapy.cz/zakladni?x=13.4927778&amp;y=48.8369444&amp;z=16&amp;source=coor&amp;id=13.4927778,48.8369444","mapy.cz")</f>
        <v>mapy.cz</v>
      </c>
      <c r="T3" s="24"/>
      <c r="U3" s="18" t="s">
        <v>5813</v>
      </c>
      <c r="V3" s="19" t="s">
        <v>5813</v>
      </c>
    </row>
    <row r="4" spans="1:22" ht="15" x14ac:dyDescent="0.25">
      <c r="A4" s="20" t="s">
        <v>3154</v>
      </c>
      <c r="B4" s="20" t="s">
        <v>5849</v>
      </c>
      <c r="C4" s="20" t="s">
        <v>5857</v>
      </c>
      <c r="D4" s="20" t="s">
        <v>5832</v>
      </c>
      <c r="E4" s="20" t="s">
        <v>1106</v>
      </c>
      <c r="F4" s="20" t="s">
        <v>5813</v>
      </c>
      <c r="G4" s="20" t="s">
        <v>6691</v>
      </c>
      <c r="H4" s="20" t="s">
        <v>5813</v>
      </c>
      <c r="I4" s="20" t="s">
        <v>6799</v>
      </c>
      <c r="J4" s="20" t="s">
        <v>5858</v>
      </c>
      <c r="K4" s="20" t="s">
        <v>5819</v>
      </c>
      <c r="M4" s="20" t="s">
        <v>6552</v>
      </c>
      <c r="N4" s="22" t="s">
        <v>1200</v>
      </c>
      <c r="O4" s="22" t="s">
        <v>6928</v>
      </c>
      <c r="P4" s="20" t="s">
        <v>6689</v>
      </c>
      <c r="Q4" s="20" t="s">
        <v>5859</v>
      </c>
      <c r="R4" s="20" t="s">
        <v>5813</v>
      </c>
      <c r="S4" s="20" t="str">
        <f>HYPERLINK("https://mapy.cz/zakladni?x=16.7675000&amp;y=48.8461111&amp;z=16&amp;source=coor&amp;id=16.7675000,48.8461111","mapy.cz")</f>
        <v>mapy.cz</v>
      </c>
      <c r="T4" s="17" t="s">
        <v>5813</v>
      </c>
      <c r="U4" s="25" t="s">
        <v>6810</v>
      </c>
      <c r="V4" s="19" t="s">
        <v>5813</v>
      </c>
    </row>
    <row r="5" spans="1:22" ht="15" x14ac:dyDescent="0.25">
      <c r="A5" s="20" t="s">
        <v>3154</v>
      </c>
      <c r="B5" s="20" t="s">
        <v>5849</v>
      </c>
      <c r="C5" s="20" t="s">
        <v>5860</v>
      </c>
      <c r="D5" s="20" t="s">
        <v>5861</v>
      </c>
      <c r="E5" s="20" t="s">
        <v>1114</v>
      </c>
      <c r="F5" s="20" t="s">
        <v>5829</v>
      </c>
      <c r="G5" s="20" t="s">
        <v>6692</v>
      </c>
      <c r="H5" s="20" t="s">
        <v>5813</v>
      </c>
      <c r="I5" s="20" t="s">
        <v>6801</v>
      </c>
      <c r="J5" s="20" t="s">
        <v>5862</v>
      </c>
      <c r="K5" s="20" t="s">
        <v>5863</v>
      </c>
      <c r="M5" s="20" t="s">
        <v>6552</v>
      </c>
      <c r="N5" s="22" t="s">
        <v>1201</v>
      </c>
      <c r="O5" s="22" t="s">
        <v>6929</v>
      </c>
      <c r="P5" s="20" t="s">
        <v>6693</v>
      </c>
      <c r="Q5" s="20" t="s">
        <v>5864</v>
      </c>
      <c r="R5" s="20" t="s">
        <v>5813</v>
      </c>
      <c r="S5" s="20" t="str">
        <f>HYPERLINK("https://mapy.cz/zakladni?x=17.0655556&amp;y=48.9502778&amp;z=16&amp;source=coor&amp;id=17.0655556,48.9502778","mapy.cz")</f>
        <v>mapy.cz</v>
      </c>
      <c r="T5" s="17" t="s">
        <v>5813</v>
      </c>
      <c r="U5" s="25" t="s">
        <v>6811</v>
      </c>
      <c r="V5" s="16" t="s">
        <v>5813</v>
      </c>
    </row>
    <row r="6" spans="1:22" ht="15" x14ac:dyDescent="0.25">
      <c r="A6" s="20" t="s">
        <v>3154</v>
      </c>
      <c r="B6" s="20" t="s">
        <v>5849</v>
      </c>
      <c r="C6" s="20" t="s">
        <v>5865</v>
      </c>
      <c r="D6" s="20" t="s">
        <v>5866</v>
      </c>
      <c r="E6" s="20" t="s">
        <v>1114</v>
      </c>
      <c r="F6" s="20" t="s">
        <v>5826</v>
      </c>
      <c r="G6" s="20" t="s">
        <v>6694</v>
      </c>
      <c r="H6" s="20" t="s">
        <v>5813</v>
      </c>
      <c r="I6" s="20" t="s">
        <v>6801</v>
      </c>
      <c r="J6" s="20" t="s">
        <v>5862</v>
      </c>
      <c r="K6" s="20" t="s">
        <v>5863</v>
      </c>
      <c r="M6" s="20" t="s">
        <v>6552</v>
      </c>
      <c r="N6" s="22" t="s">
        <v>1203</v>
      </c>
      <c r="O6" s="22" t="s">
        <v>6929</v>
      </c>
      <c r="P6" s="20" t="s">
        <v>6693</v>
      </c>
      <c r="Q6" s="20" t="s">
        <v>5867</v>
      </c>
      <c r="R6" s="20" t="s">
        <v>5813</v>
      </c>
      <c r="S6" s="20" t="str">
        <f>HYPERLINK("https://mapy.cz/zakladni?x=17.0455556&amp;y=48.9516667&amp;z=16&amp;source=coor&amp;id=17.0455556,48.9516667","mapy.cz")</f>
        <v>mapy.cz</v>
      </c>
      <c r="T6" s="17" t="s">
        <v>5813</v>
      </c>
      <c r="U6" s="25" t="s">
        <v>6812</v>
      </c>
      <c r="V6" s="16" t="s">
        <v>5813</v>
      </c>
    </row>
    <row r="7" spans="1:22" ht="15" x14ac:dyDescent="0.25">
      <c r="A7" s="20" t="s">
        <v>3154</v>
      </c>
      <c r="B7" s="20" t="s">
        <v>5849</v>
      </c>
      <c r="C7" s="20" t="s">
        <v>5868</v>
      </c>
      <c r="D7" s="20" t="s">
        <v>5832</v>
      </c>
      <c r="E7" s="20" t="s">
        <v>1106</v>
      </c>
      <c r="F7" s="20" t="s">
        <v>5869</v>
      </c>
      <c r="G7" s="20" t="s">
        <v>6695</v>
      </c>
      <c r="H7" s="20" t="s">
        <v>5813</v>
      </c>
      <c r="I7" s="20" t="s">
        <v>6801</v>
      </c>
      <c r="J7" s="20" t="s">
        <v>5870</v>
      </c>
      <c r="K7" s="20" t="s">
        <v>5863</v>
      </c>
      <c r="M7" s="20" t="s">
        <v>6552</v>
      </c>
      <c r="N7" s="22" t="s">
        <v>1200</v>
      </c>
      <c r="O7" s="22" t="s">
        <v>6930</v>
      </c>
      <c r="P7" s="20" t="s">
        <v>6689</v>
      </c>
      <c r="Q7" s="20" t="s">
        <v>5871</v>
      </c>
      <c r="R7" s="20" t="s">
        <v>5813</v>
      </c>
      <c r="S7" s="20" t="str">
        <f>HYPERLINK("https://mapy.cz/zakladni?x=16.7450000&amp;y=48.8519444&amp;z=16&amp;source=coor&amp;id=16.7450000,48.8519444","mapy.cz")</f>
        <v>mapy.cz</v>
      </c>
      <c r="T7" s="17" t="s">
        <v>5813</v>
      </c>
      <c r="U7" s="25" t="s">
        <v>6813</v>
      </c>
      <c r="V7" s="16" t="s">
        <v>5813</v>
      </c>
    </row>
    <row r="8" spans="1:22" ht="15" x14ac:dyDescent="0.25">
      <c r="A8" s="20" t="s">
        <v>3154</v>
      </c>
      <c r="B8" s="20" t="s">
        <v>5849</v>
      </c>
      <c r="C8" s="20" t="s">
        <v>5872</v>
      </c>
      <c r="D8" s="20" t="s">
        <v>5873</v>
      </c>
      <c r="E8" s="20" t="s">
        <v>1114</v>
      </c>
      <c r="F8" s="20" t="s">
        <v>5826</v>
      </c>
      <c r="G8" s="20" t="s">
        <v>6696</v>
      </c>
      <c r="H8" s="20" t="s">
        <v>5813</v>
      </c>
      <c r="I8" s="20" t="s">
        <v>5846</v>
      </c>
      <c r="J8" s="20" t="s">
        <v>5874</v>
      </c>
      <c r="K8" s="20" t="s">
        <v>5863</v>
      </c>
      <c r="M8" s="20" t="s">
        <v>6552</v>
      </c>
      <c r="N8" s="22" t="s">
        <v>1201</v>
      </c>
      <c r="O8" s="22" t="s">
        <v>6931</v>
      </c>
      <c r="P8" s="20" t="s">
        <v>6693</v>
      </c>
      <c r="Q8" s="20" t="s">
        <v>5875</v>
      </c>
      <c r="R8" s="20" t="s">
        <v>5813</v>
      </c>
      <c r="S8" s="20" t="str">
        <f>HYPERLINK("https://mapy.cz/zakladni?x=17.2261111&amp;y=48.9063889&amp;z=16&amp;source=coor&amp;id=17.2261111,48.9063889","mapy.cz")</f>
        <v>mapy.cz</v>
      </c>
      <c r="T8" s="17" t="s">
        <v>5813</v>
      </c>
      <c r="U8" s="25" t="s">
        <v>6814</v>
      </c>
      <c r="V8" s="19" t="s">
        <v>5813</v>
      </c>
    </row>
    <row r="9" spans="1:22" ht="15" x14ac:dyDescent="0.25">
      <c r="A9" s="20" t="s">
        <v>3154</v>
      </c>
      <c r="B9" s="20" t="s">
        <v>5849</v>
      </c>
      <c r="C9" s="20" t="s">
        <v>5876</v>
      </c>
      <c r="D9" s="20" t="s">
        <v>5877</v>
      </c>
      <c r="E9" s="20" t="s">
        <v>1114</v>
      </c>
      <c r="F9" s="20" t="s">
        <v>5878</v>
      </c>
      <c r="G9" s="20" t="s">
        <v>6553</v>
      </c>
      <c r="H9" s="20" t="s">
        <v>5813</v>
      </c>
      <c r="I9" s="20" t="s">
        <v>6801</v>
      </c>
      <c r="J9" s="20" t="s">
        <v>5879</v>
      </c>
      <c r="K9" s="20" t="s">
        <v>5880</v>
      </c>
      <c r="M9" s="20" t="s">
        <v>6552</v>
      </c>
      <c r="N9" s="22" t="s">
        <v>1201</v>
      </c>
      <c r="O9" s="22" t="s">
        <v>6932</v>
      </c>
      <c r="P9" s="20" t="s">
        <v>6693</v>
      </c>
      <c r="Q9" s="20" t="s">
        <v>5881</v>
      </c>
      <c r="R9" s="20" t="s">
        <v>5813</v>
      </c>
      <c r="S9" s="20" t="str">
        <f>HYPERLINK("https://mapy.cz/zakladni?x=17.1616667&amp;y=48.9100000&amp;z=16&amp;source=coor&amp;id=17.1616667,48.9100000","mapy.cz")</f>
        <v>mapy.cz</v>
      </c>
      <c r="T9" s="17" t="s">
        <v>5813</v>
      </c>
      <c r="U9" s="25" t="s">
        <v>6815</v>
      </c>
      <c r="V9" s="16" t="s">
        <v>5813</v>
      </c>
    </row>
    <row r="10" spans="1:22" ht="15" x14ac:dyDescent="0.25">
      <c r="A10" s="20" t="s">
        <v>3154</v>
      </c>
      <c r="B10" s="20" t="s">
        <v>5849</v>
      </c>
      <c r="C10" s="20" t="s">
        <v>5882</v>
      </c>
      <c r="D10" s="23" t="s">
        <v>6697</v>
      </c>
      <c r="E10" s="20" t="s">
        <v>1106</v>
      </c>
      <c r="F10" s="20" t="s">
        <v>5844</v>
      </c>
      <c r="G10" s="20" t="s">
        <v>6698</v>
      </c>
      <c r="H10" s="20" t="s">
        <v>5813</v>
      </c>
      <c r="I10" s="20" t="s">
        <v>6801</v>
      </c>
      <c r="J10" s="20" t="s">
        <v>5883</v>
      </c>
      <c r="K10" s="20" t="s">
        <v>5884</v>
      </c>
      <c r="M10" s="20" t="s">
        <v>6552</v>
      </c>
      <c r="N10" s="22" t="s">
        <v>1203</v>
      </c>
      <c r="O10" s="22" t="s">
        <v>6933</v>
      </c>
      <c r="P10" s="20" t="s">
        <v>6699</v>
      </c>
      <c r="Q10" s="20" t="s">
        <v>5885</v>
      </c>
      <c r="R10" s="20" t="s">
        <v>5813</v>
      </c>
      <c r="S10" s="20" t="str">
        <f>HYPERLINK("https://mapy.cz/zakladni?x=16.9375000&amp;y=48.9275000&amp;z=16&amp;source=coor&amp;id=16.9375000,48.9275000","mapy.cz")</f>
        <v>mapy.cz</v>
      </c>
      <c r="T10" s="24"/>
      <c r="U10" s="25" t="s">
        <v>6817</v>
      </c>
      <c r="V10" s="26" t="s">
        <v>6818</v>
      </c>
    </row>
    <row r="11" spans="1:22" ht="15" x14ac:dyDescent="0.25">
      <c r="A11" s="20" t="s">
        <v>3154</v>
      </c>
      <c r="B11" s="20" t="s">
        <v>5849</v>
      </c>
      <c r="C11" s="20" t="s">
        <v>5886</v>
      </c>
      <c r="D11" s="20" t="s">
        <v>5832</v>
      </c>
      <c r="E11" s="20" t="s">
        <v>1106</v>
      </c>
      <c r="F11" s="20" t="s">
        <v>5828</v>
      </c>
      <c r="G11" s="20" t="s">
        <v>6700</v>
      </c>
      <c r="H11" s="20" t="s">
        <v>5813</v>
      </c>
      <c r="I11" s="20" t="s">
        <v>6801</v>
      </c>
      <c r="J11" s="20" t="s">
        <v>5887</v>
      </c>
      <c r="K11" s="20" t="s">
        <v>5888</v>
      </c>
      <c r="M11" s="20" t="s">
        <v>6552</v>
      </c>
      <c r="N11" s="22" t="s">
        <v>1200</v>
      </c>
      <c r="O11" s="22" t="s">
        <v>6928</v>
      </c>
      <c r="P11" s="20" t="s">
        <v>6689</v>
      </c>
      <c r="Q11" s="20" t="s">
        <v>5889</v>
      </c>
      <c r="R11" s="20" t="s">
        <v>5813</v>
      </c>
      <c r="S11" s="20" t="str">
        <f>HYPERLINK("https://mapy.cz/zakladni?x=16.7538889&amp;y=48.8477778&amp;z=16&amp;source=coor&amp;id=16.7538889,48.8477778","mapy.cz")</f>
        <v>mapy.cz</v>
      </c>
      <c r="T11" s="17" t="s">
        <v>5813</v>
      </c>
      <c r="U11" s="25" t="s">
        <v>6810</v>
      </c>
      <c r="V11" s="19" t="s">
        <v>5813</v>
      </c>
    </row>
    <row r="12" spans="1:22" ht="15" x14ac:dyDescent="0.25">
      <c r="A12" s="20" t="s">
        <v>3154</v>
      </c>
      <c r="B12" s="20" t="s">
        <v>5849</v>
      </c>
      <c r="C12" s="20" t="s">
        <v>5890</v>
      </c>
      <c r="D12" s="20" t="s">
        <v>6701</v>
      </c>
      <c r="E12" s="20" t="s">
        <v>1106</v>
      </c>
      <c r="F12" s="20" t="s">
        <v>5891</v>
      </c>
      <c r="G12" s="20" t="s">
        <v>6702</v>
      </c>
      <c r="H12" s="20" t="s">
        <v>5813</v>
      </c>
      <c r="I12" s="20" t="s">
        <v>5847</v>
      </c>
      <c r="J12" s="20" t="s">
        <v>5892</v>
      </c>
      <c r="K12" s="20" t="s">
        <v>5893</v>
      </c>
      <c r="M12" s="20" t="s">
        <v>6552</v>
      </c>
      <c r="N12" s="22" t="s">
        <v>1197</v>
      </c>
      <c r="O12" s="22" t="s">
        <v>6934</v>
      </c>
      <c r="P12" s="20" t="s">
        <v>6690</v>
      </c>
      <c r="Q12" s="20" t="s">
        <v>5894</v>
      </c>
      <c r="R12" s="20" t="s">
        <v>5813</v>
      </c>
      <c r="S12" s="20" t="str">
        <f>HYPERLINK("https://mapy.cz/zakladni?x=16.5161111&amp;y=48.8408333&amp;z=16&amp;source=coor&amp;id=16.5161111,48.8408333","mapy.cz")</f>
        <v>mapy.cz</v>
      </c>
      <c r="T12" s="17" t="s">
        <v>5813</v>
      </c>
      <c r="U12" s="25" t="s">
        <v>6819</v>
      </c>
      <c r="V12" s="19" t="s">
        <v>5813</v>
      </c>
    </row>
    <row r="13" spans="1:22" ht="15" x14ac:dyDescent="0.25">
      <c r="A13" s="20" t="s">
        <v>3154</v>
      </c>
      <c r="B13" s="20" t="s">
        <v>5849</v>
      </c>
      <c r="C13" s="20" t="s">
        <v>5895</v>
      </c>
      <c r="D13" s="20" t="s">
        <v>5830</v>
      </c>
      <c r="E13" s="20" t="s">
        <v>1106</v>
      </c>
      <c r="F13" s="20" t="s">
        <v>5813</v>
      </c>
      <c r="G13" s="20" t="s">
        <v>6703</v>
      </c>
      <c r="H13" s="20" t="s">
        <v>5813</v>
      </c>
      <c r="I13" s="20" t="s">
        <v>6799</v>
      </c>
      <c r="J13" s="20" t="s">
        <v>5896</v>
      </c>
      <c r="K13" s="20" t="s">
        <v>6504</v>
      </c>
      <c r="M13" s="20" t="s">
        <v>6552</v>
      </c>
      <c r="N13" s="22" t="s">
        <v>1200</v>
      </c>
      <c r="O13" s="22" t="s">
        <v>6935</v>
      </c>
      <c r="P13" s="20" t="s">
        <v>6690</v>
      </c>
      <c r="Q13" s="20" t="s">
        <v>5897</v>
      </c>
      <c r="R13" s="20" t="s">
        <v>5813</v>
      </c>
      <c r="S13" s="20" t="str">
        <f>HYPERLINK("https://mapy.cz/zakladni?x=16.4927778&amp;y=48.8369444&amp;z=16&amp;source=coor&amp;id=16.4927778,48.8369444","mapy.cz")</f>
        <v>mapy.cz</v>
      </c>
      <c r="T13" s="17" t="s">
        <v>5813</v>
      </c>
      <c r="U13" s="25" t="s">
        <v>6820</v>
      </c>
      <c r="V13" s="19" t="s">
        <v>5813</v>
      </c>
    </row>
    <row r="14" spans="1:22" ht="15" x14ac:dyDescent="0.25">
      <c r="A14" s="20" t="s">
        <v>3154</v>
      </c>
      <c r="B14" s="20" t="s">
        <v>5849</v>
      </c>
      <c r="C14" s="20" t="s">
        <v>5898</v>
      </c>
      <c r="D14" s="20" t="s">
        <v>5836</v>
      </c>
      <c r="E14" s="21" t="s">
        <v>1114</v>
      </c>
      <c r="F14" s="20" t="s">
        <v>5813</v>
      </c>
      <c r="G14" s="20" t="s">
        <v>7041</v>
      </c>
      <c r="H14" s="20" t="s">
        <v>5813</v>
      </c>
      <c r="I14" s="20" t="s">
        <v>6800</v>
      </c>
      <c r="J14" s="20" t="s">
        <v>5899</v>
      </c>
      <c r="K14" s="20" t="s">
        <v>5893</v>
      </c>
      <c r="M14" s="20" t="s">
        <v>6552</v>
      </c>
      <c r="N14" s="22" t="s">
        <v>1203</v>
      </c>
      <c r="O14" s="22"/>
      <c r="P14" s="20" t="s">
        <v>6699</v>
      </c>
      <c r="Q14" s="20" t="s">
        <v>5900</v>
      </c>
      <c r="R14" s="20" t="s">
        <v>5813</v>
      </c>
      <c r="S14" s="20" t="str">
        <f>HYPERLINK("https://mapy.cz/zakladni?x=17.6238889&amp;y=49.5805556&amp;z=16&amp;source=coor&amp;id=17.6238889,49.5805556","mapy.cz")</f>
        <v>mapy.cz</v>
      </c>
      <c r="T14" s="24"/>
      <c r="U14" s="25" t="s">
        <v>6821</v>
      </c>
      <c r="V14" s="19" t="s">
        <v>5813</v>
      </c>
    </row>
    <row r="15" spans="1:22" ht="15" x14ac:dyDescent="0.25">
      <c r="A15" s="20" t="s">
        <v>3154</v>
      </c>
      <c r="B15" s="20" t="s">
        <v>5849</v>
      </c>
      <c r="C15" s="20" t="s">
        <v>5901</v>
      </c>
      <c r="D15" s="20" t="s">
        <v>1114</v>
      </c>
      <c r="E15" s="20" t="s">
        <v>1114</v>
      </c>
      <c r="F15" s="20" t="s">
        <v>5813</v>
      </c>
      <c r="G15" s="20" t="s">
        <v>6704</v>
      </c>
      <c r="H15" s="20" t="s">
        <v>5813</v>
      </c>
      <c r="I15" s="20" t="s">
        <v>6801</v>
      </c>
      <c r="J15" s="20" t="s">
        <v>5902</v>
      </c>
      <c r="K15" s="20" t="s">
        <v>5903</v>
      </c>
      <c r="M15" s="20" t="s">
        <v>6552</v>
      </c>
      <c r="N15" s="22" t="s">
        <v>1201</v>
      </c>
      <c r="O15" s="22" t="s">
        <v>6937</v>
      </c>
      <c r="P15" s="20" t="s">
        <v>6693</v>
      </c>
      <c r="Q15" s="20" t="s">
        <v>5904</v>
      </c>
      <c r="R15" s="20" t="s">
        <v>5813</v>
      </c>
      <c r="S15" s="20" t="str">
        <f>HYPERLINK("https://mapy.cz/zakladni?x=17.1383333&amp;y=48.8883333&amp;z=16&amp;source=coor&amp;id=17.1383333,48.8883333","mapy.cz")</f>
        <v>mapy.cz</v>
      </c>
      <c r="T15" s="17" t="s">
        <v>5813</v>
      </c>
      <c r="U15" s="25" t="s">
        <v>6822</v>
      </c>
      <c r="V15" s="19" t="s">
        <v>5813</v>
      </c>
    </row>
    <row r="16" spans="1:22" ht="15" x14ac:dyDescent="0.25">
      <c r="A16" s="20" t="s">
        <v>3154</v>
      </c>
      <c r="B16" s="20" t="s">
        <v>5849</v>
      </c>
      <c r="C16" s="20" t="s">
        <v>5905</v>
      </c>
      <c r="D16" s="20" t="s">
        <v>1114</v>
      </c>
      <c r="E16" s="20" t="s">
        <v>1114</v>
      </c>
      <c r="F16" s="20" t="s">
        <v>5813</v>
      </c>
      <c r="G16" s="20" t="s">
        <v>6704</v>
      </c>
      <c r="H16" s="20" t="s">
        <v>5813</v>
      </c>
      <c r="I16" s="20" t="s">
        <v>6801</v>
      </c>
      <c r="J16" s="20" t="s">
        <v>5902</v>
      </c>
      <c r="K16" s="20" t="s">
        <v>5903</v>
      </c>
      <c r="M16" s="20" t="s">
        <v>6552</v>
      </c>
      <c r="N16" s="22" t="s">
        <v>1201</v>
      </c>
      <c r="O16" s="22" t="s">
        <v>6937</v>
      </c>
      <c r="P16" s="20" t="s">
        <v>6693</v>
      </c>
      <c r="Q16" s="20" t="s">
        <v>5906</v>
      </c>
      <c r="R16" s="20" t="s">
        <v>5813</v>
      </c>
      <c r="S16" s="20" t="str">
        <f>HYPERLINK("https://mapy.cz/zakladni?x=17.1383333&amp;y=48.8883333&amp;z=16&amp;source=coor&amp;id=17.1383333,48.8883333","mapy.cz")</f>
        <v>mapy.cz</v>
      </c>
      <c r="T16" s="17" t="s">
        <v>5813</v>
      </c>
      <c r="U16" s="25" t="s">
        <v>6822</v>
      </c>
      <c r="V16" s="19" t="s">
        <v>5813</v>
      </c>
    </row>
    <row r="17" spans="1:22" ht="15" x14ac:dyDescent="0.25">
      <c r="A17" s="20" t="s">
        <v>3154</v>
      </c>
      <c r="B17" s="20" t="s">
        <v>5849</v>
      </c>
      <c r="C17" s="20" t="s">
        <v>5907</v>
      </c>
      <c r="D17" s="20" t="s">
        <v>5836</v>
      </c>
      <c r="E17" s="20" t="s">
        <v>1114</v>
      </c>
      <c r="F17" s="20" t="s">
        <v>5813</v>
      </c>
      <c r="G17" s="20" t="s">
        <v>6705</v>
      </c>
      <c r="H17" s="20" t="s">
        <v>5813</v>
      </c>
      <c r="I17" s="20" t="s">
        <v>6799</v>
      </c>
      <c r="J17" s="20" t="s">
        <v>5908</v>
      </c>
      <c r="K17" s="20" t="s">
        <v>5903</v>
      </c>
      <c r="M17" s="20" t="s">
        <v>6552</v>
      </c>
      <c r="N17" s="22" t="s">
        <v>1203</v>
      </c>
      <c r="O17" s="22" t="s">
        <v>6933</v>
      </c>
      <c r="P17" s="20" t="s">
        <v>6699</v>
      </c>
      <c r="Q17" s="20" t="s">
        <v>5909</v>
      </c>
      <c r="R17" s="20" t="s">
        <v>5813</v>
      </c>
      <c r="S17" s="20" t="str">
        <f>HYPERLINK("https://mapy.cz/zakladni?x=16.9566667&amp;y=48.9250000&amp;z=16&amp;source=coor&amp;id=16.9566667,48.9250000","mapy.cz")</f>
        <v>mapy.cz</v>
      </c>
      <c r="T17" s="17" t="s">
        <v>5813</v>
      </c>
      <c r="U17" s="25" t="s">
        <v>6817</v>
      </c>
      <c r="V17" s="19" t="s">
        <v>5813</v>
      </c>
    </row>
    <row r="18" spans="1:22" ht="15" x14ac:dyDescent="0.25">
      <c r="A18" s="20" t="s">
        <v>3154</v>
      </c>
      <c r="B18" s="20" t="s">
        <v>5910</v>
      </c>
      <c r="C18" s="20" t="s">
        <v>5911</v>
      </c>
      <c r="D18" s="20" t="s">
        <v>5836</v>
      </c>
      <c r="E18" s="20" t="s">
        <v>1114</v>
      </c>
      <c r="F18" s="20" t="s">
        <v>5813</v>
      </c>
      <c r="G18" s="20" t="s">
        <v>6706</v>
      </c>
      <c r="H18" s="20" t="s">
        <v>5813</v>
      </c>
      <c r="I18" s="20" t="s">
        <v>6801</v>
      </c>
      <c r="J18" s="20" t="s">
        <v>5912</v>
      </c>
      <c r="K18" s="20" t="s">
        <v>5838</v>
      </c>
      <c r="M18" s="20" t="s">
        <v>6552</v>
      </c>
      <c r="N18" s="22" t="s">
        <v>1203</v>
      </c>
      <c r="O18" s="22" t="s">
        <v>6933</v>
      </c>
      <c r="P18" s="20" t="s">
        <v>6699</v>
      </c>
      <c r="Q18" s="20" t="s">
        <v>5913</v>
      </c>
      <c r="R18" s="20" t="s">
        <v>5813</v>
      </c>
      <c r="S18" s="20" t="str">
        <f>HYPERLINK("https://mapy.cz/zakladni?x=16.9569444&amp;y=48.9225000&amp;z=16&amp;source=coor&amp;id=16.9569444,48.9225000","mapy.cz")</f>
        <v>mapy.cz</v>
      </c>
      <c r="T18" s="17" t="s">
        <v>5813</v>
      </c>
      <c r="U18" s="25" t="s">
        <v>6817</v>
      </c>
      <c r="V18" s="16" t="s">
        <v>5813</v>
      </c>
    </row>
    <row r="19" spans="1:22" ht="15" x14ac:dyDescent="0.25">
      <c r="A19" s="20" t="s">
        <v>3154</v>
      </c>
      <c r="B19" s="20" t="s">
        <v>5914</v>
      </c>
      <c r="C19" s="20" t="s">
        <v>5915</v>
      </c>
      <c r="D19" s="20" t="s">
        <v>5916</v>
      </c>
      <c r="E19" s="20" t="s">
        <v>1114</v>
      </c>
      <c r="F19" s="20" t="s">
        <v>5826</v>
      </c>
      <c r="G19" s="20" t="s">
        <v>6707</v>
      </c>
      <c r="H19" s="20" t="s">
        <v>5813</v>
      </c>
      <c r="I19" s="20" t="s">
        <v>5846</v>
      </c>
      <c r="J19" s="20" t="s">
        <v>5917</v>
      </c>
      <c r="K19" s="20" t="s">
        <v>5863</v>
      </c>
      <c r="M19" s="20" t="s">
        <v>6552</v>
      </c>
      <c r="N19" s="22" t="s">
        <v>1201</v>
      </c>
      <c r="O19" s="22" t="s">
        <v>6938</v>
      </c>
      <c r="P19" s="20" t="s">
        <v>6693</v>
      </c>
      <c r="Q19" s="20" t="s">
        <v>5918</v>
      </c>
      <c r="R19" s="20" t="s">
        <v>5813</v>
      </c>
      <c r="S19" s="20" t="str">
        <f>HYPERLINK("https://mapy.cz/zakladni?x=17.2622222&amp;y=48.9230556&amp;z=16&amp;source=coor&amp;id=17.2622222,48.9230556","mapy.cz")</f>
        <v>mapy.cz</v>
      </c>
      <c r="T19" s="17" t="s">
        <v>5813</v>
      </c>
      <c r="U19" s="25" t="s">
        <v>6823</v>
      </c>
      <c r="V19" s="19" t="s">
        <v>5813</v>
      </c>
    </row>
    <row r="20" spans="1:22" ht="15" x14ac:dyDescent="0.25">
      <c r="A20" s="20" t="s">
        <v>3154</v>
      </c>
      <c r="B20" s="20" t="s">
        <v>5849</v>
      </c>
      <c r="C20" s="20" t="s">
        <v>5919</v>
      </c>
      <c r="D20" s="20" t="s">
        <v>5920</v>
      </c>
      <c r="E20" s="20" t="s">
        <v>1114</v>
      </c>
      <c r="F20" s="20" t="s">
        <v>5847</v>
      </c>
      <c r="G20" s="20" t="s">
        <v>6708</v>
      </c>
      <c r="H20" s="20" t="s">
        <v>5813</v>
      </c>
      <c r="I20" s="20" t="s">
        <v>5813</v>
      </c>
      <c r="J20" s="20" t="s">
        <v>5921</v>
      </c>
      <c r="K20" s="20" t="s">
        <v>5863</v>
      </c>
      <c r="M20" s="20" t="s">
        <v>6552</v>
      </c>
      <c r="N20" s="22" t="s">
        <v>1203</v>
      </c>
      <c r="O20" s="22" t="s">
        <v>6939</v>
      </c>
      <c r="P20" s="20" t="s">
        <v>6693</v>
      </c>
      <c r="Q20" s="20" t="s">
        <v>5922</v>
      </c>
      <c r="R20" s="20" t="s">
        <v>5813</v>
      </c>
      <c r="S20" s="20" t="str">
        <f>HYPERLINK("https://mapy.cz/zakladni?x=17.0427778&amp;y=48.9227778&amp;z=16&amp;source=coor&amp;id=17.0427778,48.9227778","mapy.cz")</f>
        <v>mapy.cz</v>
      </c>
      <c r="T20" s="17" t="s">
        <v>5813</v>
      </c>
      <c r="U20" s="25" t="s">
        <v>6824</v>
      </c>
      <c r="V20" s="19" t="s">
        <v>5813</v>
      </c>
    </row>
    <row r="21" spans="1:22" ht="15" x14ac:dyDescent="0.25">
      <c r="A21" s="20" t="s">
        <v>3154</v>
      </c>
      <c r="B21" s="20" t="s">
        <v>5849</v>
      </c>
      <c r="C21" s="20" t="s">
        <v>5923</v>
      </c>
      <c r="D21" s="20" t="s">
        <v>5873</v>
      </c>
      <c r="E21" s="20" t="s">
        <v>1114</v>
      </c>
      <c r="F21" s="20" t="s">
        <v>5829</v>
      </c>
      <c r="G21" s="20" t="s">
        <v>6709</v>
      </c>
      <c r="H21" s="20" t="s">
        <v>5813</v>
      </c>
      <c r="I21" s="20" t="s">
        <v>6801</v>
      </c>
      <c r="J21" s="20" t="s">
        <v>5924</v>
      </c>
      <c r="K21" s="20" t="s">
        <v>5863</v>
      </c>
      <c r="M21" s="20" t="s">
        <v>6552</v>
      </c>
      <c r="N21" s="22" t="s">
        <v>1201</v>
      </c>
      <c r="O21" s="22" t="s">
        <v>6940</v>
      </c>
      <c r="P21" s="20" t="s">
        <v>6693</v>
      </c>
      <c r="Q21" s="20" t="s">
        <v>5925</v>
      </c>
      <c r="R21" s="20" t="s">
        <v>5813</v>
      </c>
      <c r="S21" s="20" t="str">
        <f>HYPERLINK("https://mapy.cz/zakladni?x=17.2061111&amp;y=48.8966667&amp;z=16&amp;source=coor&amp;id=17.2061111,48.8966667","mapy.cz")</f>
        <v>mapy.cz</v>
      </c>
      <c r="T21" s="17" t="s">
        <v>5813</v>
      </c>
      <c r="U21" s="25" t="s">
        <v>6825</v>
      </c>
      <c r="V21" s="16" t="s">
        <v>5813</v>
      </c>
    </row>
    <row r="22" spans="1:22" ht="15" x14ac:dyDescent="0.25">
      <c r="A22" s="20" t="s">
        <v>3394</v>
      </c>
      <c r="B22" s="20" t="s">
        <v>5926</v>
      </c>
      <c r="C22" s="20" t="s">
        <v>5927</v>
      </c>
      <c r="D22" s="20" t="s">
        <v>6710</v>
      </c>
      <c r="E22" s="20" t="s">
        <v>1106</v>
      </c>
      <c r="F22" s="20" t="s">
        <v>5845</v>
      </c>
      <c r="G22" s="20" t="s">
        <v>6711</v>
      </c>
      <c r="H22" s="20" t="s">
        <v>5813</v>
      </c>
      <c r="I22" s="20" t="s">
        <v>6799</v>
      </c>
      <c r="J22" s="20" t="s">
        <v>5929</v>
      </c>
      <c r="K22" s="20" t="s">
        <v>5930</v>
      </c>
      <c r="M22" s="20" t="s">
        <v>6552</v>
      </c>
      <c r="N22" s="22" t="s">
        <v>1203</v>
      </c>
      <c r="O22" s="22" t="s">
        <v>6941</v>
      </c>
      <c r="P22" s="20" t="s">
        <v>6712</v>
      </c>
      <c r="Q22" s="20" t="s">
        <v>5931</v>
      </c>
      <c r="R22" s="20" t="s">
        <v>5813</v>
      </c>
      <c r="S22" s="20" t="str">
        <f>HYPERLINK("https://mapy.cz/zakladni?x=16.7788889&amp;y=48.9236111&amp;z=16&amp;source=coor&amp;id=16.7788889,48.9236111","mapy.cz")</f>
        <v>mapy.cz</v>
      </c>
      <c r="T22" s="17" t="s">
        <v>5813</v>
      </c>
      <c r="U22" s="25" t="s">
        <v>6826</v>
      </c>
      <c r="V22" s="16" t="s">
        <v>5813</v>
      </c>
    </row>
    <row r="23" spans="1:22" ht="15" x14ac:dyDescent="0.25">
      <c r="A23" s="20" t="s">
        <v>3394</v>
      </c>
      <c r="B23" s="20" t="s">
        <v>5926</v>
      </c>
      <c r="C23" s="20" t="s">
        <v>5932</v>
      </c>
      <c r="D23" s="20" t="s">
        <v>5818</v>
      </c>
      <c r="E23" s="20" t="s">
        <v>1106</v>
      </c>
      <c r="F23" s="20" t="s">
        <v>5847</v>
      </c>
      <c r="G23" s="20" t="s">
        <v>6554</v>
      </c>
      <c r="H23" s="20" t="s">
        <v>5813</v>
      </c>
      <c r="I23" s="20" t="s">
        <v>6802</v>
      </c>
      <c r="J23" s="20" t="s">
        <v>5933</v>
      </c>
      <c r="K23" s="20" t="s">
        <v>5930</v>
      </c>
      <c r="M23" s="20" t="s">
        <v>6552</v>
      </c>
      <c r="N23" s="22" t="s">
        <v>1200</v>
      </c>
      <c r="O23" s="22" t="s">
        <v>6942</v>
      </c>
      <c r="P23" s="20" t="s">
        <v>6713</v>
      </c>
      <c r="Q23" s="20" t="s">
        <v>5934</v>
      </c>
      <c r="R23" s="20" t="s">
        <v>5813</v>
      </c>
      <c r="S23" s="20" t="str">
        <f>HYPERLINK("https://mapy.cz/zakladni?x=16.7436111&amp;y=48.9011111&amp;z=16&amp;source=coor&amp;id=16.7436111,48.9011111","mapy.cz")</f>
        <v>mapy.cz</v>
      </c>
      <c r="T23" s="17" t="s">
        <v>5813</v>
      </c>
      <c r="U23" s="25" t="s">
        <v>6827</v>
      </c>
      <c r="V23" s="16" t="s">
        <v>5813</v>
      </c>
    </row>
    <row r="24" spans="1:22" ht="15" x14ac:dyDescent="0.25">
      <c r="A24" s="20" t="s">
        <v>3394</v>
      </c>
      <c r="B24" s="20" t="s">
        <v>5926</v>
      </c>
      <c r="C24" s="20" t="s">
        <v>5932</v>
      </c>
      <c r="D24" s="20" t="s">
        <v>5818</v>
      </c>
      <c r="E24" s="20" t="s">
        <v>1106</v>
      </c>
      <c r="F24" s="20" t="s">
        <v>5847</v>
      </c>
      <c r="G24" s="20" t="s">
        <v>6554</v>
      </c>
      <c r="H24" s="20" t="s">
        <v>5813</v>
      </c>
      <c r="I24" s="20" t="s">
        <v>6802</v>
      </c>
      <c r="J24" s="20" t="s">
        <v>5933</v>
      </c>
      <c r="K24" s="20" t="s">
        <v>5930</v>
      </c>
      <c r="M24" s="20" t="s">
        <v>6552</v>
      </c>
      <c r="N24" s="22" t="s">
        <v>1200</v>
      </c>
      <c r="O24" s="22" t="s">
        <v>6942</v>
      </c>
      <c r="P24" s="20" t="s">
        <v>6713</v>
      </c>
      <c r="Q24" s="20" t="s">
        <v>5935</v>
      </c>
      <c r="R24" s="20" t="s">
        <v>5813</v>
      </c>
      <c r="S24" s="20" t="str">
        <f>HYPERLINK("https://mapy.cz/zakladni?x=16.7436111&amp;y=48.9011111&amp;z=16&amp;source=coor&amp;id=16.7436111,48.9011111","mapy.cz")</f>
        <v>mapy.cz</v>
      </c>
      <c r="T24" s="17" t="s">
        <v>5813</v>
      </c>
      <c r="U24" s="25" t="s">
        <v>6827</v>
      </c>
      <c r="V24" s="16" t="s">
        <v>5813</v>
      </c>
    </row>
    <row r="25" spans="1:22" ht="15" x14ac:dyDescent="0.25">
      <c r="A25" s="20" t="s">
        <v>3394</v>
      </c>
      <c r="B25" s="20" t="s">
        <v>5926</v>
      </c>
      <c r="C25" s="20" t="s">
        <v>5932</v>
      </c>
      <c r="D25" s="20" t="s">
        <v>5818</v>
      </c>
      <c r="E25" s="20" t="s">
        <v>1106</v>
      </c>
      <c r="F25" s="20" t="s">
        <v>5847</v>
      </c>
      <c r="G25" s="20" t="s">
        <v>6554</v>
      </c>
      <c r="H25" s="20" t="s">
        <v>5813</v>
      </c>
      <c r="I25" s="20" t="s">
        <v>6802</v>
      </c>
      <c r="J25" s="20" t="s">
        <v>5933</v>
      </c>
      <c r="K25" s="20" t="s">
        <v>5930</v>
      </c>
      <c r="M25" s="20" t="s">
        <v>6552</v>
      </c>
      <c r="N25" s="22" t="s">
        <v>1200</v>
      </c>
      <c r="O25" s="22" t="s">
        <v>6942</v>
      </c>
      <c r="P25" s="20" t="s">
        <v>6713</v>
      </c>
      <c r="Q25" s="20" t="s">
        <v>5936</v>
      </c>
      <c r="R25" s="20" t="s">
        <v>5813</v>
      </c>
      <c r="S25" s="20" t="str">
        <f>HYPERLINK("https://mapy.cz/zakladni?x=16.7436111&amp;y=48.9011111&amp;z=16&amp;source=coor&amp;id=16.7436111,48.9011111","mapy.cz")</f>
        <v>mapy.cz</v>
      </c>
      <c r="T25" s="17" t="s">
        <v>5813</v>
      </c>
      <c r="U25" s="25" t="s">
        <v>6827</v>
      </c>
      <c r="V25" s="16" t="s">
        <v>5813</v>
      </c>
    </row>
    <row r="26" spans="1:22" ht="15" x14ac:dyDescent="0.25">
      <c r="A26" s="20" t="s">
        <v>3394</v>
      </c>
      <c r="B26" s="20" t="s">
        <v>5937</v>
      </c>
      <c r="C26" s="20" t="s">
        <v>5938</v>
      </c>
      <c r="D26" s="20" t="s">
        <v>5939</v>
      </c>
      <c r="E26" s="20" t="s">
        <v>1104</v>
      </c>
      <c r="F26" s="20" t="s">
        <v>5848</v>
      </c>
      <c r="G26" s="20" t="s">
        <v>6555</v>
      </c>
      <c r="H26" s="20" t="s">
        <v>5813</v>
      </c>
      <c r="I26" s="20" t="s">
        <v>6802</v>
      </c>
      <c r="J26" s="20" t="s">
        <v>5940</v>
      </c>
      <c r="K26" s="20" t="s">
        <v>5941</v>
      </c>
      <c r="M26" s="20" t="s">
        <v>6552</v>
      </c>
      <c r="N26" s="22" t="s">
        <v>6943</v>
      </c>
      <c r="O26" s="22" t="s">
        <v>6944</v>
      </c>
      <c r="P26" s="20" t="s">
        <v>6714</v>
      </c>
      <c r="Q26" s="20" t="s">
        <v>5942</v>
      </c>
      <c r="R26" s="20" t="s">
        <v>5813</v>
      </c>
      <c r="S26" s="20" t="str">
        <f>HYPERLINK("https://mapy.cz/zakladni?x=16.6961111&amp;y=49.2833333&amp;z=16&amp;source=coor&amp;id=16.6961111,49.2833333","mapy.cz")</f>
        <v>mapy.cz</v>
      </c>
      <c r="T26" s="17" t="s">
        <v>5813</v>
      </c>
      <c r="U26" s="25" t="s">
        <v>6828</v>
      </c>
      <c r="V26" s="16" t="s">
        <v>5813</v>
      </c>
    </row>
    <row r="27" spans="1:22" ht="15" x14ac:dyDescent="0.25">
      <c r="A27" s="20" t="s">
        <v>3394</v>
      </c>
      <c r="B27" s="20" t="s">
        <v>5937</v>
      </c>
      <c r="C27" s="20" t="s">
        <v>5943</v>
      </c>
      <c r="D27" s="20" t="s">
        <v>5944</v>
      </c>
      <c r="E27" s="20" t="s">
        <v>1170</v>
      </c>
      <c r="F27" s="20" t="s">
        <v>5945</v>
      </c>
      <c r="G27" s="20" t="s">
        <v>6556</v>
      </c>
      <c r="H27" s="20" t="s">
        <v>5813</v>
      </c>
      <c r="I27" s="20" t="s">
        <v>6799</v>
      </c>
      <c r="J27" s="20" t="s">
        <v>5946</v>
      </c>
      <c r="K27" s="20" t="s">
        <v>5947</v>
      </c>
      <c r="M27" s="20" t="s">
        <v>6552</v>
      </c>
      <c r="N27" s="22" t="s">
        <v>1202</v>
      </c>
      <c r="O27" s="22" t="s">
        <v>6945</v>
      </c>
      <c r="P27" s="20" t="s">
        <v>6715</v>
      </c>
      <c r="Q27" s="20" t="s">
        <v>5948</v>
      </c>
      <c r="R27" s="20" t="s">
        <v>5813</v>
      </c>
      <c r="S27" s="20" t="str">
        <f>HYPERLINK("https://mapy.cz/zakladni?x=16.9541667&amp;y=49.1763889&amp;z=16&amp;source=coor&amp;id=16.9541667,49.1763889","mapy.cz")</f>
        <v>mapy.cz</v>
      </c>
      <c r="T27" s="17" t="s">
        <v>5813</v>
      </c>
      <c r="U27" s="25" t="s">
        <v>6829</v>
      </c>
      <c r="V27" s="16" t="s">
        <v>5813</v>
      </c>
    </row>
    <row r="28" spans="1:22" ht="15" x14ac:dyDescent="0.25">
      <c r="A28" s="20" t="s">
        <v>3394</v>
      </c>
      <c r="B28" s="20" t="s">
        <v>5926</v>
      </c>
      <c r="C28" s="20" t="s">
        <v>5949</v>
      </c>
      <c r="D28" s="23" t="s">
        <v>5950</v>
      </c>
      <c r="E28" s="27" t="s">
        <v>1102</v>
      </c>
      <c r="F28" s="20" t="s">
        <v>5951</v>
      </c>
      <c r="G28" s="20" t="s">
        <v>6557</v>
      </c>
      <c r="H28" s="20" t="s">
        <v>5813</v>
      </c>
      <c r="I28" s="20" t="s">
        <v>6803</v>
      </c>
      <c r="J28" s="20" t="s">
        <v>5952</v>
      </c>
      <c r="K28" s="20" t="s">
        <v>5953</v>
      </c>
      <c r="M28" s="20" t="s">
        <v>6552</v>
      </c>
      <c r="N28" s="22" t="s">
        <v>6943</v>
      </c>
      <c r="O28" s="22" t="s">
        <v>6946</v>
      </c>
      <c r="P28" s="20" t="s">
        <v>6714</v>
      </c>
      <c r="Q28" s="20" t="s">
        <v>5954</v>
      </c>
      <c r="R28" s="20" t="s">
        <v>5813</v>
      </c>
      <c r="S28" s="20" t="str">
        <f>HYPERLINK("https://mapy.cz/zakladni?x=16.5769444&amp;y=49.3130556&amp;z=16&amp;source=coor&amp;id=16.5769444,49.3130556","mapy.cz")</f>
        <v>mapy.cz</v>
      </c>
      <c r="T28" s="24" t="s">
        <v>6830</v>
      </c>
      <c r="U28" s="25" t="s">
        <v>6831</v>
      </c>
      <c r="V28" s="26" t="s">
        <v>6832</v>
      </c>
    </row>
    <row r="29" spans="1:22" ht="15" x14ac:dyDescent="0.25">
      <c r="A29" s="20" t="s">
        <v>3394</v>
      </c>
      <c r="B29" s="20" t="s">
        <v>5955</v>
      </c>
      <c r="C29" s="20" t="s">
        <v>5956</v>
      </c>
      <c r="D29" s="20" t="s">
        <v>5957</v>
      </c>
      <c r="E29" s="20" t="s">
        <v>1151</v>
      </c>
      <c r="F29" s="20" t="s">
        <v>5958</v>
      </c>
      <c r="G29" s="20" t="s">
        <v>6558</v>
      </c>
      <c r="H29" s="20" t="s">
        <v>5813</v>
      </c>
      <c r="I29" s="20" t="s">
        <v>6801</v>
      </c>
      <c r="J29" s="20" t="s">
        <v>5959</v>
      </c>
      <c r="K29" s="20" t="s">
        <v>5960</v>
      </c>
      <c r="M29" s="20" t="s">
        <v>6552</v>
      </c>
      <c r="N29" s="22" t="s">
        <v>1202</v>
      </c>
      <c r="O29" s="22" t="s">
        <v>6947</v>
      </c>
      <c r="P29" s="20" t="s">
        <v>6715</v>
      </c>
      <c r="Q29" s="20" t="s">
        <v>5961</v>
      </c>
      <c r="R29" s="20" t="s">
        <v>5813</v>
      </c>
      <c r="S29" s="20" t="str">
        <f>HYPERLINK("https://mapy.cz/zakladni?x=17.2805556&amp;y=49.3097222&amp;z=16&amp;source=coor&amp;id=17.2805556,49.3097222","mapy.cz")</f>
        <v>mapy.cz</v>
      </c>
      <c r="T29" s="17" t="s">
        <v>5813</v>
      </c>
      <c r="U29" s="25" t="s">
        <v>6833</v>
      </c>
      <c r="V29" s="16" t="s">
        <v>5813</v>
      </c>
    </row>
    <row r="30" spans="1:22" ht="15" x14ac:dyDescent="0.25">
      <c r="A30" s="20" t="s">
        <v>3394</v>
      </c>
      <c r="B30" s="20" t="s">
        <v>5955</v>
      </c>
      <c r="C30" s="20" t="s">
        <v>5962</v>
      </c>
      <c r="D30" s="20" t="s">
        <v>5963</v>
      </c>
      <c r="E30" s="20" t="s">
        <v>1172</v>
      </c>
      <c r="F30" s="20" t="s">
        <v>5964</v>
      </c>
      <c r="G30" s="20" t="s">
        <v>6559</v>
      </c>
      <c r="H30" s="20" t="s">
        <v>5813</v>
      </c>
      <c r="I30" s="20" t="s">
        <v>6799</v>
      </c>
      <c r="J30" s="20" t="s">
        <v>5965</v>
      </c>
      <c r="K30" s="20" t="s">
        <v>5966</v>
      </c>
      <c r="M30" s="20" t="s">
        <v>6552</v>
      </c>
      <c r="N30" s="22" t="s">
        <v>6948</v>
      </c>
      <c r="O30" s="22" t="s">
        <v>6949</v>
      </c>
      <c r="P30" s="20" t="s">
        <v>6716</v>
      </c>
      <c r="Q30" s="20" t="s">
        <v>5967</v>
      </c>
      <c r="R30" s="20" t="s">
        <v>5813</v>
      </c>
      <c r="S30" s="20" t="str">
        <f>HYPERLINK("https://mapy.cz/zakladni?x=16.0988889&amp;y=48.8769444&amp;z=16&amp;source=coor&amp;id=16.0988889,48.8769444","mapy.cz")</f>
        <v>mapy.cz</v>
      </c>
      <c r="T30" s="17" t="s">
        <v>5813</v>
      </c>
      <c r="U30" s="25" t="s">
        <v>6834</v>
      </c>
      <c r="V30" s="16" t="s">
        <v>5813</v>
      </c>
    </row>
    <row r="31" spans="1:22" ht="15" x14ac:dyDescent="0.25">
      <c r="A31" s="20" t="s">
        <v>3394</v>
      </c>
      <c r="B31" s="20" t="s">
        <v>5926</v>
      </c>
      <c r="C31" s="20" t="s">
        <v>5968</v>
      </c>
      <c r="D31" s="20" t="s">
        <v>5969</v>
      </c>
      <c r="E31" s="20" t="s">
        <v>1106</v>
      </c>
      <c r="F31" s="20" t="s">
        <v>5846</v>
      </c>
      <c r="G31" s="20" t="s">
        <v>6560</v>
      </c>
      <c r="H31" s="20" t="s">
        <v>5813</v>
      </c>
      <c r="I31" s="20" t="s">
        <v>6801</v>
      </c>
      <c r="J31" s="20" t="s">
        <v>5970</v>
      </c>
      <c r="K31" s="20" t="s">
        <v>5971</v>
      </c>
      <c r="M31" s="20" t="s">
        <v>6552</v>
      </c>
      <c r="N31" s="22" t="s">
        <v>1203</v>
      </c>
      <c r="O31" s="22" t="s">
        <v>6950</v>
      </c>
      <c r="P31" s="20" t="s">
        <v>6699</v>
      </c>
      <c r="Q31" s="20" t="s">
        <v>5972</v>
      </c>
      <c r="R31" s="20" t="s">
        <v>5813</v>
      </c>
      <c r="S31" s="20" t="str">
        <f>HYPERLINK("https://mapy.cz/zakladni?x=16.7536111&amp;y=48.9652778&amp;z=16&amp;source=coor&amp;id=16.7536111,48.9652778","mapy.cz")</f>
        <v>mapy.cz</v>
      </c>
      <c r="T31" s="17" t="s">
        <v>5813</v>
      </c>
      <c r="U31" s="25" t="s">
        <v>6835</v>
      </c>
      <c r="V31" s="16" t="s">
        <v>5813</v>
      </c>
    </row>
    <row r="32" spans="1:22" ht="15" x14ac:dyDescent="0.25">
      <c r="A32" s="20" t="s">
        <v>3394</v>
      </c>
      <c r="B32" s="20" t="s">
        <v>5937</v>
      </c>
      <c r="C32" s="20" t="s">
        <v>5973</v>
      </c>
      <c r="D32" s="20" t="s">
        <v>5974</v>
      </c>
      <c r="E32" s="20" t="s">
        <v>1104</v>
      </c>
      <c r="F32" s="20" t="s">
        <v>5951</v>
      </c>
      <c r="G32" s="20" t="s">
        <v>6561</v>
      </c>
      <c r="H32" s="20" t="s">
        <v>5813</v>
      </c>
      <c r="I32" s="20" t="s">
        <v>6799</v>
      </c>
      <c r="J32" s="20" t="s">
        <v>5975</v>
      </c>
      <c r="K32" s="20" t="s">
        <v>5971</v>
      </c>
      <c r="M32" s="20" t="s">
        <v>6552</v>
      </c>
      <c r="N32" s="22" t="s">
        <v>6948</v>
      </c>
      <c r="O32" s="22" t="s">
        <v>6946</v>
      </c>
      <c r="P32" s="20" t="s">
        <v>6716</v>
      </c>
      <c r="Q32" s="20" t="s">
        <v>5976</v>
      </c>
      <c r="R32" s="20" t="s">
        <v>5813</v>
      </c>
      <c r="S32" s="20" t="str">
        <f>HYPERLINK("https://mapy.cz/zakladni?x=16.5252778&amp;y=49.3177778&amp;z=16&amp;source=coor&amp;id=16.5252778,49.3177778","mapy.cz")</f>
        <v>mapy.cz</v>
      </c>
      <c r="T32" s="17" t="s">
        <v>5813</v>
      </c>
      <c r="U32" s="25" t="s">
        <v>6836</v>
      </c>
      <c r="V32" s="16" t="s">
        <v>5813</v>
      </c>
    </row>
    <row r="33" spans="1:22" ht="15" x14ac:dyDescent="0.25">
      <c r="A33" s="20" t="s">
        <v>3394</v>
      </c>
      <c r="B33" s="20" t="s">
        <v>5937</v>
      </c>
      <c r="C33" s="20" t="s">
        <v>5977</v>
      </c>
      <c r="D33" s="20" t="s">
        <v>5978</v>
      </c>
      <c r="E33" s="20" t="s">
        <v>1103</v>
      </c>
      <c r="F33" s="20" t="s">
        <v>5979</v>
      </c>
      <c r="G33" s="20" t="s">
        <v>6562</v>
      </c>
      <c r="H33" s="20" t="s">
        <v>5813</v>
      </c>
      <c r="I33" s="20" t="s">
        <v>6804</v>
      </c>
      <c r="J33" s="20" t="s">
        <v>5980</v>
      </c>
      <c r="K33" s="20" t="s">
        <v>5971</v>
      </c>
      <c r="M33" s="20" t="s">
        <v>6552</v>
      </c>
      <c r="N33" s="22" t="s">
        <v>1203</v>
      </c>
      <c r="O33" s="22" t="s">
        <v>6951</v>
      </c>
      <c r="P33" s="20" t="s">
        <v>6699</v>
      </c>
      <c r="Q33" s="20" t="s">
        <v>5981</v>
      </c>
      <c r="R33" s="20" t="s">
        <v>5813</v>
      </c>
      <c r="S33" s="20" t="str">
        <f>HYPERLINK("https://mapy.cz/zakladni?x=16.6716667&amp;y=49.1677778&amp;z=16&amp;source=coor&amp;id=16.6716667,49.1677778","mapy.cz")</f>
        <v>mapy.cz</v>
      </c>
      <c r="T33" s="17" t="s">
        <v>5813</v>
      </c>
      <c r="U33" s="25" t="s">
        <v>6837</v>
      </c>
      <c r="V33" s="16" t="s">
        <v>5813</v>
      </c>
    </row>
    <row r="34" spans="1:22" ht="15" x14ac:dyDescent="0.25">
      <c r="A34" s="20" t="s">
        <v>3394</v>
      </c>
      <c r="B34" s="20" t="s">
        <v>5926</v>
      </c>
      <c r="C34" s="20" t="s">
        <v>5982</v>
      </c>
      <c r="D34" s="20" t="s">
        <v>5983</v>
      </c>
      <c r="E34" s="20" t="s">
        <v>1173</v>
      </c>
      <c r="F34" s="20" t="s">
        <v>5984</v>
      </c>
      <c r="G34" s="20" t="s">
        <v>6563</v>
      </c>
      <c r="H34" s="20" t="s">
        <v>5813</v>
      </c>
      <c r="I34" s="20" t="s">
        <v>6799</v>
      </c>
      <c r="J34" s="20" t="s">
        <v>5985</v>
      </c>
      <c r="K34" s="20" t="s">
        <v>5971</v>
      </c>
      <c r="M34" s="20" t="s">
        <v>6552</v>
      </c>
      <c r="N34" s="22" t="s">
        <v>6943</v>
      </c>
      <c r="O34" s="22" t="s">
        <v>6952</v>
      </c>
      <c r="P34" s="20" t="s">
        <v>6717</v>
      </c>
      <c r="Q34" s="20" t="s">
        <v>5986</v>
      </c>
      <c r="R34" s="20" t="s">
        <v>5813</v>
      </c>
      <c r="S34" s="20" t="str">
        <f>HYPERLINK("https://mapy.cz/zakladni?x=16.3294444&amp;y=49.5011111&amp;z=16&amp;source=coor&amp;id=16.3294444,49.5011111","mapy.cz")</f>
        <v>mapy.cz</v>
      </c>
      <c r="T34" s="17" t="s">
        <v>5813</v>
      </c>
      <c r="U34" s="25" t="s">
        <v>6838</v>
      </c>
      <c r="V34" s="16" t="s">
        <v>5813</v>
      </c>
    </row>
    <row r="35" spans="1:22" ht="15" x14ac:dyDescent="0.25">
      <c r="A35" s="20" t="s">
        <v>3394</v>
      </c>
      <c r="B35" s="20" t="s">
        <v>5937</v>
      </c>
      <c r="C35" s="20" t="s">
        <v>5987</v>
      </c>
      <c r="D35" s="20" t="s">
        <v>5983</v>
      </c>
      <c r="E35" s="20" t="s">
        <v>1173</v>
      </c>
      <c r="F35" s="20" t="s">
        <v>5984</v>
      </c>
      <c r="G35" s="20" t="s">
        <v>6563</v>
      </c>
      <c r="H35" s="20" t="s">
        <v>5813</v>
      </c>
      <c r="I35" s="20" t="s">
        <v>6799</v>
      </c>
      <c r="J35" s="20" t="s">
        <v>5985</v>
      </c>
      <c r="K35" s="20" t="s">
        <v>5971</v>
      </c>
      <c r="M35" s="20" t="s">
        <v>6552</v>
      </c>
      <c r="N35" s="22" t="s">
        <v>6943</v>
      </c>
      <c r="O35" s="22" t="s">
        <v>6952</v>
      </c>
      <c r="P35" s="20" t="s">
        <v>6718</v>
      </c>
      <c r="Q35" s="20" t="s">
        <v>5988</v>
      </c>
      <c r="R35" s="20" t="s">
        <v>5813</v>
      </c>
      <c r="S35" s="20" t="str">
        <f>HYPERLINK("https://mapy.cz/zakladni?x=16.3294444&amp;y=49.5011111&amp;z=16&amp;source=coor&amp;id=16.3294444,49.5011111","mapy.cz")</f>
        <v>mapy.cz</v>
      </c>
      <c r="T35" s="17" t="s">
        <v>5813</v>
      </c>
      <c r="U35" s="25" t="s">
        <v>6838</v>
      </c>
      <c r="V35" s="16" t="s">
        <v>5813</v>
      </c>
    </row>
    <row r="36" spans="1:22" ht="15" x14ac:dyDescent="0.25">
      <c r="A36" s="20" t="s">
        <v>3394</v>
      </c>
      <c r="B36" s="20" t="s">
        <v>5989</v>
      </c>
      <c r="C36" s="20" t="s">
        <v>5990</v>
      </c>
      <c r="D36" s="20" t="s">
        <v>5991</v>
      </c>
      <c r="E36" s="20" t="s">
        <v>1113</v>
      </c>
      <c r="F36" s="20" t="s">
        <v>5813</v>
      </c>
      <c r="G36" s="20" t="s">
        <v>6564</v>
      </c>
      <c r="H36" s="20" t="s">
        <v>5813</v>
      </c>
      <c r="I36" s="20" t="s">
        <v>6799</v>
      </c>
      <c r="J36" s="20" t="s">
        <v>5992</v>
      </c>
      <c r="K36" s="20" t="s">
        <v>5993</v>
      </c>
      <c r="M36" s="20" t="s">
        <v>6552</v>
      </c>
      <c r="N36" s="22" t="s">
        <v>6953</v>
      </c>
      <c r="O36" s="22" t="s">
        <v>6954</v>
      </c>
      <c r="P36" s="20" t="s">
        <v>6719</v>
      </c>
      <c r="Q36" s="20" t="s">
        <v>5813</v>
      </c>
      <c r="R36" s="20" t="s">
        <v>5813</v>
      </c>
      <c r="S36" s="20" t="str">
        <f>HYPERLINK("https://mapy.cz/zakladni?x=15.7319444&amp;y=49.7030556&amp;z=16&amp;source=coor&amp;id=15.7319444,49.7030556","mapy.cz")</f>
        <v>mapy.cz</v>
      </c>
      <c r="T36" s="15" t="s">
        <v>5813</v>
      </c>
      <c r="U36" s="25" t="s">
        <v>6839</v>
      </c>
      <c r="V36" s="16" t="s">
        <v>5813</v>
      </c>
    </row>
    <row r="37" spans="1:22" ht="15" x14ac:dyDescent="0.25">
      <c r="A37" s="20" t="s">
        <v>3394</v>
      </c>
      <c r="B37" s="20" t="s">
        <v>5937</v>
      </c>
      <c r="C37" s="20" t="s">
        <v>5994</v>
      </c>
      <c r="D37" s="20" t="s">
        <v>1163</v>
      </c>
      <c r="E37" s="20" t="s">
        <v>1163</v>
      </c>
      <c r="F37" s="20" t="s">
        <v>5813</v>
      </c>
      <c r="G37" s="20" t="s">
        <v>6565</v>
      </c>
      <c r="H37" s="20" t="s">
        <v>5813</v>
      </c>
      <c r="I37" s="20" t="s">
        <v>6805</v>
      </c>
      <c r="J37" s="20" t="s">
        <v>5995</v>
      </c>
      <c r="K37" s="20" t="s">
        <v>5996</v>
      </c>
      <c r="M37" s="20" t="s">
        <v>6552</v>
      </c>
      <c r="N37" s="22" t="s">
        <v>6955</v>
      </c>
      <c r="O37" s="22" t="s">
        <v>6956</v>
      </c>
      <c r="P37" s="20" t="s">
        <v>6720</v>
      </c>
      <c r="Q37" s="20" t="s">
        <v>5997</v>
      </c>
      <c r="R37" s="20" t="s">
        <v>5813</v>
      </c>
      <c r="S37" s="20" t="str">
        <f>HYPERLINK("https://mapy.cz/zakladni?x=13.8244444&amp;y=50.6402778&amp;z=16&amp;source=coor&amp;id=13.8244444,50.6402778","mapy.cz")</f>
        <v>mapy.cz</v>
      </c>
      <c r="T37" s="15" t="s">
        <v>5813</v>
      </c>
      <c r="U37" s="25" t="s">
        <v>6840</v>
      </c>
      <c r="V37" s="16" t="s">
        <v>5813</v>
      </c>
    </row>
    <row r="38" spans="1:22" ht="15" x14ac:dyDescent="0.25">
      <c r="A38" s="20" t="s">
        <v>3394</v>
      </c>
      <c r="B38" s="20" t="s">
        <v>5926</v>
      </c>
      <c r="C38" s="20" t="s">
        <v>5998</v>
      </c>
      <c r="D38" s="20" t="s">
        <v>5999</v>
      </c>
      <c r="E38" s="20" t="s">
        <v>1129</v>
      </c>
      <c r="F38" s="20" t="s">
        <v>5813</v>
      </c>
      <c r="G38" s="20" t="s">
        <v>6566</v>
      </c>
      <c r="H38" s="20" t="s">
        <v>5813</v>
      </c>
      <c r="I38" s="20" t="s">
        <v>6805</v>
      </c>
      <c r="J38" s="20" t="s">
        <v>6000</v>
      </c>
      <c r="K38" s="20" t="s">
        <v>6001</v>
      </c>
      <c r="M38" s="20" t="s">
        <v>6552</v>
      </c>
      <c r="N38" s="22" t="s">
        <v>1192</v>
      </c>
      <c r="O38" s="22" t="s">
        <v>6957</v>
      </c>
      <c r="P38" s="20" t="s">
        <v>6721</v>
      </c>
      <c r="Q38" s="20" t="s">
        <v>6002</v>
      </c>
      <c r="R38" s="20" t="s">
        <v>5813</v>
      </c>
      <c r="S38" s="20" t="str">
        <f>HYPERLINK("https://mapy.cz/zakladni?x=15.4680556&amp;y=49.9286111&amp;z=16&amp;source=coor&amp;id=15.4680556,49.9286111","mapy.cz")</f>
        <v>mapy.cz</v>
      </c>
      <c r="T38" s="15" t="s">
        <v>5813</v>
      </c>
      <c r="U38" s="25" t="s">
        <v>6841</v>
      </c>
      <c r="V38" s="16" t="s">
        <v>5813</v>
      </c>
    </row>
    <row r="39" spans="1:22" ht="15" x14ac:dyDescent="0.25">
      <c r="A39" s="20" t="s">
        <v>3394</v>
      </c>
      <c r="B39" s="20" t="s">
        <v>5926</v>
      </c>
      <c r="C39" s="20" t="s">
        <v>6003</v>
      </c>
      <c r="D39" s="20" t="s">
        <v>1118</v>
      </c>
      <c r="E39" s="20" t="s">
        <v>1118</v>
      </c>
      <c r="F39" s="20" t="s">
        <v>5813</v>
      </c>
      <c r="G39" s="20" t="s">
        <v>6567</v>
      </c>
      <c r="H39" s="20" t="s">
        <v>5813</v>
      </c>
      <c r="I39" s="20" t="s">
        <v>6800</v>
      </c>
      <c r="J39" s="20" t="s">
        <v>6004</v>
      </c>
      <c r="K39" s="20" t="s">
        <v>6005</v>
      </c>
      <c r="M39" s="20" t="s">
        <v>6552</v>
      </c>
      <c r="N39" s="22" t="s">
        <v>1298</v>
      </c>
      <c r="O39" s="22" t="s">
        <v>6958</v>
      </c>
      <c r="P39" s="20" t="s">
        <v>6722</v>
      </c>
      <c r="Q39" s="20" t="s">
        <v>6006</v>
      </c>
      <c r="R39" s="20" t="s">
        <v>5813</v>
      </c>
      <c r="S39" s="20" t="str">
        <f>HYPERLINK("https://mapy.cz/zakladni?x=15.7950000&amp;y=49.9261111&amp;z=16&amp;source=coor&amp;id=15.7950000,49.9261111","mapy.cz")</f>
        <v>mapy.cz</v>
      </c>
      <c r="T39" s="15" t="s">
        <v>5813</v>
      </c>
      <c r="U39" s="25" t="s">
        <v>6842</v>
      </c>
      <c r="V39" s="16" t="s">
        <v>5813</v>
      </c>
    </row>
    <row r="40" spans="1:22" ht="15" x14ac:dyDescent="0.25">
      <c r="A40" s="20" t="s">
        <v>3394</v>
      </c>
      <c r="B40" s="20" t="s">
        <v>5937</v>
      </c>
      <c r="C40" s="20" t="s">
        <v>6007</v>
      </c>
      <c r="D40" s="20" t="s">
        <v>1131</v>
      </c>
      <c r="E40" s="20" t="s">
        <v>1131</v>
      </c>
      <c r="F40" s="20" t="s">
        <v>5813</v>
      </c>
      <c r="G40" s="20" t="s">
        <v>6568</v>
      </c>
      <c r="H40" s="20" t="s">
        <v>5813</v>
      </c>
      <c r="I40" s="20" t="s">
        <v>6805</v>
      </c>
      <c r="J40" s="20" t="s">
        <v>6008</v>
      </c>
      <c r="K40" s="20" t="s">
        <v>6009</v>
      </c>
      <c r="M40" s="20" t="s">
        <v>6552</v>
      </c>
      <c r="N40" s="22" t="s">
        <v>1182</v>
      </c>
      <c r="O40" s="22" t="s">
        <v>6959</v>
      </c>
      <c r="P40" s="20" t="s">
        <v>6723</v>
      </c>
      <c r="Q40" s="20" t="s">
        <v>6010</v>
      </c>
      <c r="R40" s="20" t="s">
        <v>5813</v>
      </c>
      <c r="S40" s="20" t="str">
        <f>HYPERLINK("https://mapy.cz/zakladni?x=14.1297222&amp;y=50.5383333&amp;z=16&amp;source=coor&amp;id=14.1297222,50.5383333","mapy.cz")</f>
        <v>mapy.cz</v>
      </c>
      <c r="T40" s="15" t="s">
        <v>5813</v>
      </c>
      <c r="U40" s="25" t="s">
        <v>6843</v>
      </c>
      <c r="V40" s="16" t="s">
        <v>5813</v>
      </c>
    </row>
    <row r="41" spans="1:22" ht="15" x14ac:dyDescent="0.25">
      <c r="A41" s="20" t="s">
        <v>3394</v>
      </c>
      <c r="B41" s="20" t="s">
        <v>6011</v>
      </c>
      <c r="C41" s="20" t="s">
        <v>6012</v>
      </c>
      <c r="D41" s="20" t="s">
        <v>6013</v>
      </c>
      <c r="E41" s="20" t="s">
        <v>1104</v>
      </c>
      <c r="F41" s="20" t="s">
        <v>5813</v>
      </c>
      <c r="G41" s="20" t="s">
        <v>6569</v>
      </c>
      <c r="H41" s="20" t="s">
        <v>5813</v>
      </c>
      <c r="I41" s="20" t="s">
        <v>6801</v>
      </c>
      <c r="J41" s="20" t="s">
        <v>6014</v>
      </c>
      <c r="K41" s="20" t="s">
        <v>6015</v>
      </c>
      <c r="M41" s="20" t="s">
        <v>6552</v>
      </c>
      <c r="N41" s="22" t="s">
        <v>6948</v>
      </c>
      <c r="O41" s="22" t="s">
        <v>6960</v>
      </c>
      <c r="P41" s="20" t="s">
        <v>6716</v>
      </c>
      <c r="Q41" s="20" t="s">
        <v>6016</v>
      </c>
      <c r="R41" s="20" t="s">
        <v>5813</v>
      </c>
      <c r="S41" s="20" t="str">
        <f>HYPERLINK("https://mapy.cz/zakladni?x=16.5677778&amp;y=49.2844444&amp;z=16&amp;source=coor&amp;id=16.5677778,49.2844444","mapy.cz")</f>
        <v>mapy.cz</v>
      </c>
      <c r="T41" s="15" t="s">
        <v>5813</v>
      </c>
      <c r="U41" s="25" t="s">
        <v>6844</v>
      </c>
      <c r="V41" s="16" t="s">
        <v>5813</v>
      </c>
    </row>
    <row r="42" spans="1:22" ht="15" x14ac:dyDescent="0.25">
      <c r="A42" s="20" t="s">
        <v>3394</v>
      </c>
      <c r="B42" s="20" t="s">
        <v>5926</v>
      </c>
      <c r="C42" s="20" t="s">
        <v>6724</v>
      </c>
      <c r="D42" s="20" t="s">
        <v>6017</v>
      </c>
      <c r="E42" s="20" t="s">
        <v>1128</v>
      </c>
      <c r="F42" s="20" t="s">
        <v>5846</v>
      </c>
      <c r="G42" s="20" t="s">
        <v>6725</v>
      </c>
      <c r="H42" s="20" t="s">
        <v>5813</v>
      </c>
      <c r="I42" s="20" t="s">
        <v>5847</v>
      </c>
      <c r="J42" s="20" t="s">
        <v>6018</v>
      </c>
      <c r="K42" s="20" t="s">
        <v>5971</v>
      </c>
      <c r="M42" s="20" t="s">
        <v>6552</v>
      </c>
      <c r="N42" s="22" t="s">
        <v>1310</v>
      </c>
      <c r="O42" s="22" t="s">
        <v>6961</v>
      </c>
      <c r="P42" s="20" t="s">
        <v>6726</v>
      </c>
      <c r="Q42" s="20" t="s">
        <v>6019</v>
      </c>
      <c r="R42" s="20" t="s">
        <v>5813</v>
      </c>
      <c r="S42" s="20" t="str">
        <f>HYPERLINK("https://mapy.cz/zakladni?x=17.2075000&amp;y=49.2369444&amp;z=16&amp;source=coor&amp;id=17.2075000,49.2369444","mapy.cz")</f>
        <v>mapy.cz</v>
      </c>
      <c r="T42" s="15" t="s">
        <v>5813</v>
      </c>
      <c r="U42" s="25" t="s">
        <v>6845</v>
      </c>
      <c r="V42" s="16" t="s">
        <v>5813</v>
      </c>
    </row>
    <row r="43" spans="1:22" ht="15" x14ac:dyDescent="0.25">
      <c r="A43" s="20" t="s">
        <v>3394</v>
      </c>
      <c r="B43" s="20" t="s">
        <v>5937</v>
      </c>
      <c r="C43" s="20" t="s">
        <v>6020</v>
      </c>
      <c r="D43" s="20" t="s">
        <v>6021</v>
      </c>
      <c r="E43" s="20" t="s">
        <v>1102</v>
      </c>
      <c r="F43" s="20" t="s">
        <v>6022</v>
      </c>
      <c r="G43" s="20" t="s">
        <v>6570</v>
      </c>
      <c r="H43" s="20" t="s">
        <v>5813</v>
      </c>
      <c r="I43" s="20" t="s">
        <v>5847</v>
      </c>
      <c r="J43" s="20" t="s">
        <v>6023</v>
      </c>
      <c r="K43" s="20" t="s">
        <v>6024</v>
      </c>
      <c r="M43" s="20" t="s">
        <v>6552</v>
      </c>
      <c r="N43" s="22" t="s">
        <v>1293</v>
      </c>
      <c r="O43" s="22" t="s">
        <v>6962</v>
      </c>
      <c r="P43" s="20" t="s">
        <v>6727</v>
      </c>
      <c r="Q43" s="20" t="s">
        <v>6025</v>
      </c>
      <c r="R43" s="20" t="s">
        <v>5813</v>
      </c>
      <c r="S43" s="20" t="str">
        <f>HYPERLINK("https://mapy.cz/zakladni?x=16.6241667&amp;y=49.5922222&amp;z=16&amp;source=coor&amp;id=16.6241667,49.5922222","mapy.cz")</f>
        <v>mapy.cz</v>
      </c>
      <c r="T43" s="15" t="s">
        <v>5813</v>
      </c>
      <c r="U43" s="25" t="s">
        <v>6846</v>
      </c>
      <c r="V43" s="16" t="s">
        <v>5813</v>
      </c>
    </row>
    <row r="44" spans="1:22" ht="15" x14ac:dyDescent="0.25">
      <c r="A44" s="20" t="s">
        <v>3394</v>
      </c>
      <c r="B44" s="20" t="s">
        <v>6026</v>
      </c>
      <c r="C44" s="20" t="s">
        <v>6027</v>
      </c>
      <c r="D44" s="20" t="s">
        <v>6028</v>
      </c>
      <c r="E44" s="20" t="s">
        <v>1104</v>
      </c>
      <c r="F44" s="20" t="s">
        <v>5848</v>
      </c>
      <c r="G44" s="20" t="s">
        <v>6571</v>
      </c>
      <c r="H44" s="20" t="s">
        <v>5813</v>
      </c>
      <c r="I44" s="20" t="s">
        <v>5847</v>
      </c>
      <c r="J44" s="20" t="s">
        <v>6029</v>
      </c>
      <c r="K44" s="20" t="s">
        <v>5971</v>
      </c>
      <c r="M44" s="20" t="s">
        <v>6552</v>
      </c>
      <c r="N44" s="22" t="s">
        <v>6943</v>
      </c>
      <c r="O44" s="22" t="s">
        <v>6963</v>
      </c>
      <c r="P44" s="20" t="s">
        <v>6728</v>
      </c>
      <c r="Q44" s="20" t="s">
        <v>6030</v>
      </c>
      <c r="R44" s="20" t="s">
        <v>5813</v>
      </c>
      <c r="S44" s="20" t="str">
        <f>HYPERLINK("https://mapy.cz/zakladni?x=16.3475000&amp;y=49.3722222&amp;z=16&amp;source=coor&amp;id=16.3475000,49.3722222","mapy.cz")</f>
        <v>mapy.cz</v>
      </c>
      <c r="T44" s="15" t="s">
        <v>5813</v>
      </c>
      <c r="U44" s="25" t="s">
        <v>6847</v>
      </c>
      <c r="V44" s="16" t="s">
        <v>5813</v>
      </c>
    </row>
    <row r="45" spans="1:22" ht="15" x14ac:dyDescent="0.25">
      <c r="A45" s="20" t="s">
        <v>3394</v>
      </c>
      <c r="B45" s="20" t="s">
        <v>5955</v>
      </c>
      <c r="C45" s="20" t="s">
        <v>6031</v>
      </c>
      <c r="D45" s="20" t="s">
        <v>6729</v>
      </c>
      <c r="E45" s="20" t="s">
        <v>1173</v>
      </c>
      <c r="F45" s="20" t="s">
        <v>5813</v>
      </c>
      <c r="G45" s="20" t="s">
        <v>6572</v>
      </c>
      <c r="H45" s="20" t="s">
        <v>5813</v>
      </c>
      <c r="I45" s="20" t="s">
        <v>5847</v>
      </c>
      <c r="J45" s="20" t="s">
        <v>6032</v>
      </c>
      <c r="K45" s="20" t="s">
        <v>6033</v>
      </c>
      <c r="M45" s="20" t="s">
        <v>6552</v>
      </c>
      <c r="N45" s="22" t="s">
        <v>6943</v>
      </c>
      <c r="O45" s="22" t="s">
        <v>6964</v>
      </c>
      <c r="P45" s="20" t="s">
        <v>6714</v>
      </c>
      <c r="Q45" s="20" t="s">
        <v>6034</v>
      </c>
      <c r="R45" s="20" t="s">
        <v>5813</v>
      </c>
      <c r="S45" s="20" t="str">
        <f>HYPERLINK("https://mapy.cz/zakladni?x=16.3627778&amp;y=49.4722222&amp;z=16&amp;source=coor&amp;id=16.3627778,49.4722222","mapy.cz")</f>
        <v>mapy.cz</v>
      </c>
      <c r="T45" s="13" t="s">
        <v>5813</v>
      </c>
      <c r="U45" s="25" t="s">
        <v>6848</v>
      </c>
    </row>
    <row r="46" spans="1:22" ht="15" x14ac:dyDescent="0.25">
      <c r="A46" s="20" t="s">
        <v>3394</v>
      </c>
      <c r="B46" s="20" t="s">
        <v>5937</v>
      </c>
      <c r="C46" s="20" t="s">
        <v>6035</v>
      </c>
      <c r="D46" s="20" t="s">
        <v>6036</v>
      </c>
      <c r="E46" s="20" t="s">
        <v>1104</v>
      </c>
      <c r="F46" s="20" t="s">
        <v>6037</v>
      </c>
      <c r="G46" s="20" t="s">
        <v>6573</v>
      </c>
      <c r="H46" s="20" t="s">
        <v>5813</v>
      </c>
      <c r="I46" s="20" t="s">
        <v>6801</v>
      </c>
      <c r="J46" s="20" t="s">
        <v>6038</v>
      </c>
      <c r="K46" s="20" t="s">
        <v>6199</v>
      </c>
      <c r="M46" s="20" t="s">
        <v>6552</v>
      </c>
      <c r="N46" s="22" t="s">
        <v>6948</v>
      </c>
      <c r="O46" s="22" t="s">
        <v>6965</v>
      </c>
      <c r="P46" s="20" t="s">
        <v>6716</v>
      </c>
      <c r="Q46" s="20" t="s">
        <v>6039</v>
      </c>
      <c r="R46" s="20" t="s">
        <v>5813</v>
      </c>
      <c r="S46" s="20" t="str">
        <f>HYPERLINK("https://mapy.cz/zakladni?x=16.2744444&amp;y=49.1030556&amp;z=16&amp;source=coor&amp;id=16.2744444,49.1030556","mapy.cz")</f>
        <v>mapy.cz</v>
      </c>
      <c r="T46" s="13" t="s">
        <v>5813</v>
      </c>
      <c r="U46" s="25" t="s">
        <v>6849</v>
      </c>
    </row>
    <row r="47" spans="1:22" ht="15" x14ac:dyDescent="0.25">
      <c r="A47" s="20" t="s">
        <v>3394</v>
      </c>
      <c r="B47" s="20" t="s">
        <v>5926</v>
      </c>
      <c r="C47" s="20" t="s">
        <v>6040</v>
      </c>
      <c r="D47" s="20" t="s">
        <v>5877</v>
      </c>
      <c r="E47" s="20" t="s">
        <v>1114</v>
      </c>
      <c r="F47" s="20" t="s">
        <v>5878</v>
      </c>
      <c r="G47" s="20" t="s">
        <v>6574</v>
      </c>
      <c r="H47" s="20" t="s">
        <v>5813</v>
      </c>
      <c r="I47" s="20" t="s">
        <v>6801</v>
      </c>
      <c r="J47" s="20" t="s">
        <v>6041</v>
      </c>
      <c r="K47" s="20" t="s">
        <v>5880</v>
      </c>
      <c r="M47" s="20" t="s">
        <v>6552</v>
      </c>
      <c r="N47" s="22" t="s">
        <v>1201</v>
      </c>
      <c r="O47" s="22" t="s">
        <v>6931</v>
      </c>
      <c r="P47" s="20" t="s">
        <v>6693</v>
      </c>
      <c r="Q47" s="20" t="s">
        <v>6042</v>
      </c>
      <c r="R47" s="20" t="s">
        <v>5813</v>
      </c>
      <c r="S47" s="20" t="str">
        <f>HYPERLINK("https://mapy.cz/zakladni?x=17.1708333&amp;y=48.9094444&amp;z=16&amp;source=coor&amp;id=17.1708333,48.9094444","mapy.cz")</f>
        <v>mapy.cz</v>
      </c>
      <c r="T47" s="13" t="s">
        <v>5813</v>
      </c>
      <c r="U47" s="25" t="s">
        <v>6814</v>
      </c>
    </row>
    <row r="48" spans="1:22" ht="15" x14ac:dyDescent="0.25">
      <c r="A48" s="20" t="s">
        <v>3394</v>
      </c>
      <c r="B48" s="20" t="s">
        <v>5926</v>
      </c>
      <c r="C48" s="20" t="s">
        <v>6043</v>
      </c>
      <c r="D48" s="20" t="s">
        <v>6044</v>
      </c>
      <c r="E48" s="20" t="s">
        <v>1103</v>
      </c>
      <c r="F48" s="20" t="s">
        <v>5813</v>
      </c>
      <c r="G48" s="20" t="s">
        <v>6730</v>
      </c>
      <c r="H48" s="20" t="s">
        <v>5813</v>
      </c>
      <c r="I48" s="20" t="s">
        <v>6801</v>
      </c>
      <c r="J48" s="20" t="s">
        <v>6045</v>
      </c>
      <c r="K48" s="20" t="s">
        <v>6731</v>
      </c>
      <c r="M48" s="20" t="s">
        <v>6552</v>
      </c>
      <c r="N48" s="22" t="s">
        <v>6943</v>
      </c>
      <c r="O48" s="22" t="s">
        <v>6960</v>
      </c>
      <c r="P48" s="20" t="s">
        <v>6716</v>
      </c>
      <c r="Q48" s="20" t="s">
        <v>6046</v>
      </c>
      <c r="R48" s="20" t="s">
        <v>5813</v>
      </c>
      <c r="S48" s="20" t="str">
        <f>HYPERLINK("https://mapy.cz/zakladni?x=16.5680556&amp;y=49.2575000&amp;z=16&amp;source=coor&amp;id=16.5680556,49.2575000","mapy.cz")</f>
        <v>mapy.cz</v>
      </c>
      <c r="T48" s="13" t="s">
        <v>5813</v>
      </c>
      <c r="U48" s="25" t="s">
        <v>6850</v>
      </c>
    </row>
    <row r="49" spans="1:22" ht="15" x14ac:dyDescent="0.25">
      <c r="A49" s="20" t="s">
        <v>3394</v>
      </c>
      <c r="B49" s="20" t="s">
        <v>5937</v>
      </c>
      <c r="C49" s="20" t="s">
        <v>6047</v>
      </c>
      <c r="D49" s="20" t="s">
        <v>1159</v>
      </c>
      <c r="E49" s="20" t="s">
        <v>1159</v>
      </c>
      <c r="F49" s="20" t="s">
        <v>5813</v>
      </c>
      <c r="G49" s="20" t="s">
        <v>6575</v>
      </c>
      <c r="H49" s="20" t="s">
        <v>5813</v>
      </c>
      <c r="I49" s="20" t="s">
        <v>6802</v>
      </c>
      <c r="J49" s="20" t="s">
        <v>5813</v>
      </c>
      <c r="K49" s="20" t="s">
        <v>6048</v>
      </c>
      <c r="M49" s="20" t="s">
        <v>6552</v>
      </c>
      <c r="N49" s="22" t="s">
        <v>1289</v>
      </c>
      <c r="O49" s="22" t="s">
        <v>6966</v>
      </c>
      <c r="P49" s="20" t="s">
        <v>6732</v>
      </c>
      <c r="Q49" s="20" t="s">
        <v>6049</v>
      </c>
      <c r="R49" s="20" t="s">
        <v>5813</v>
      </c>
      <c r="S49" s="20" t="str">
        <f>HYPERLINK("https://mapy.cz/zakladni?x=16.4680556&amp;y=49.7558333&amp;z=16&amp;source=coor&amp;id=16.4680556,49.7558333","mapy.cz")</f>
        <v>mapy.cz</v>
      </c>
      <c r="T49" s="13" t="s">
        <v>5813</v>
      </c>
      <c r="U49" s="25" t="s">
        <v>6851</v>
      </c>
    </row>
    <row r="50" spans="1:22" ht="15" x14ac:dyDescent="0.25">
      <c r="A50" s="20" t="s">
        <v>3394</v>
      </c>
      <c r="B50" s="20" t="s">
        <v>5926</v>
      </c>
      <c r="C50" s="20" t="s">
        <v>6050</v>
      </c>
      <c r="D50" s="20" t="s">
        <v>5840</v>
      </c>
      <c r="E50" s="20" t="s">
        <v>1106</v>
      </c>
      <c r="F50" s="20" t="s">
        <v>5813</v>
      </c>
      <c r="G50" s="20" t="s">
        <v>6576</v>
      </c>
      <c r="H50" s="20" t="s">
        <v>5813</v>
      </c>
      <c r="I50" s="20" t="s">
        <v>6801</v>
      </c>
      <c r="J50" s="20" t="s">
        <v>6051</v>
      </c>
      <c r="K50" s="20" t="s">
        <v>6052</v>
      </c>
      <c r="M50" s="20" t="s">
        <v>6552</v>
      </c>
      <c r="N50" s="22" t="s">
        <v>1199</v>
      </c>
      <c r="O50" s="22" t="s">
        <v>6967</v>
      </c>
      <c r="P50" s="20" t="s">
        <v>6733</v>
      </c>
      <c r="Q50" s="20" t="s">
        <v>6053</v>
      </c>
      <c r="R50" s="20" t="s">
        <v>5813</v>
      </c>
      <c r="S50" s="20" t="str">
        <f>HYPERLINK("https://mapy.cz/zakladni?x=16.7000000&amp;y=48.7977778&amp;z=16&amp;source=coor&amp;id=16.7000000,48.7977778","mapy.cz")</f>
        <v>mapy.cz</v>
      </c>
      <c r="T50" s="13" t="s">
        <v>5813</v>
      </c>
      <c r="U50" s="25" t="s">
        <v>6852</v>
      </c>
    </row>
    <row r="51" spans="1:22" ht="15" x14ac:dyDescent="0.25">
      <c r="A51" s="20" t="s">
        <v>3394</v>
      </c>
      <c r="B51" s="20" t="s">
        <v>5926</v>
      </c>
      <c r="C51" s="20" t="s">
        <v>6054</v>
      </c>
      <c r="D51" s="20" t="s">
        <v>6055</v>
      </c>
      <c r="E51" s="20" t="s">
        <v>1166</v>
      </c>
      <c r="F51" s="20" t="s">
        <v>5813</v>
      </c>
      <c r="G51" s="20" t="s">
        <v>6577</v>
      </c>
      <c r="H51" s="20" t="s">
        <v>5813</v>
      </c>
      <c r="I51" s="20" t="s">
        <v>6799</v>
      </c>
      <c r="J51" s="20" t="s">
        <v>6056</v>
      </c>
      <c r="K51" s="20" t="s">
        <v>6057</v>
      </c>
      <c r="M51" s="20" t="s">
        <v>6552</v>
      </c>
      <c r="N51" s="22" t="s">
        <v>6968</v>
      </c>
      <c r="O51" s="22" t="s">
        <v>6969</v>
      </c>
      <c r="P51" s="20" t="s">
        <v>6734</v>
      </c>
      <c r="Q51" s="20" t="s">
        <v>6058</v>
      </c>
      <c r="R51" s="20" t="s">
        <v>5813</v>
      </c>
      <c r="S51" s="20" t="str">
        <f>HYPERLINK("https://mapy.cz/zakladni?x=17.6763889&amp;y=48.9897222&amp;z=16&amp;source=coor&amp;id=17.6763889,48.9897222","mapy.cz")</f>
        <v>mapy.cz</v>
      </c>
      <c r="T51" s="13" t="s">
        <v>5813</v>
      </c>
      <c r="U51" s="25" t="s">
        <v>6853</v>
      </c>
    </row>
    <row r="52" spans="1:22" ht="15" x14ac:dyDescent="0.25">
      <c r="A52" s="20" t="s">
        <v>3394</v>
      </c>
      <c r="B52" s="20" t="s">
        <v>5926</v>
      </c>
      <c r="C52" s="20" t="s">
        <v>6059</v>
      </c>
      <c r="D52" s="20" t="s">
        <v>1134</v>
      </c>
      <c r="E52" s="20" t="s">
        <v>1134</v>
      </c>
      <c r="F52" s="20" t="s">
        <v>5813</v>
      </c>
      <c r="G52" s="20" t="s">
        <v>6578</v>
      </c>
      <c r="H52" s="20" t="s">
        <v>5813</v>
      </c>
      <c r="I52" s="20" t="s">
        <v>6801</v>
      </c>
      <c r="J52" s="20" t="s">
        <v>6060</v>
      </c>
      <c r="K52" s="20" t="s">
        <v>5823</v>
      </c>
      <c r="M52" s="20" t="s">
        <v>6552</v>
      </c>
      <c r="N52" s="22" t="s">
        <v>6970</v>
      </c>
      <c r="O52" s="22" t="s">
        <v>6971</v>
      </c>
      <c r="P52" s="20" t="s">
        <v>6735</v>
      </c>
      <c r="Q52" s="20" t="s">
        <v>6061</v>
      </c>
      <c r="R52" s="20" t="s">
        <v>5813</v>
      </c>
      <c r="S52" s="20" t="str">
        <f>HYPERLINK("https://mapy.cz/zakladni?x=14.9055556&amp;y=50.4172222&amp;z=16&amp;source=coor&amp;id=14.9055556,50.4172222","mapy.cz")</f>
        <v>mapy.cz</v>
      </c>
      <c r="T52" s="13" t="s">
        <v>5813</v>
      </c>
      <c r="U52" s="25" t="s">
        <v>6854</v>
      </c>
    </row>
    <row r="53" spans="1:22" ht="15" x14ac:dyDescent="0.25">
      <c r="A53" s="20" t="s">
        <v>3394</v>
      </c>
      <c r="B53" s="20" t="s">
        <v>5926</v>
      </c>
      <c r="C53" s="20" t="s">
        <v>6062</v>
      </c>
      <c r="D53" s="23" t="s">
        <v>7042</v>
      </c>
      <c r="E53" s="20" t="s">
        <v>1104</v>
      </c>
      <c r="F53" s="20" t="s">
        <v>5813</v>
      </c>
      <c r="G53" s="20" t="s">
        <v>6579</v>
      </c>
      <c r="H53" s="20" t="s">
        <v>5813</v>
      </c>
      <c r="I53" s="20" t="s">
        <v>6806</v>
      </c>
      <c r="J53" s="20" t="s">
        <v>6063</v>
      </c>
      <c r="K53" s="20" t="s">
        <v>5823</v>
      </c>
      <c r="M53" s="20" t="s">
        <v>6552</v>
      </c>
      <c r="N53" s="22" t="s">
        <v>6943</v>
      </c>
      <c r="O53" s="22" t="s">
        <v>6972</v>
      </c>
      <c r="P53" s="20" t="s">
        <v>6714</v>
      </c>
      <c r="Q53" s="20" t="s">
        <v>6064</v>
      </c>
      <c r="R53" s="20" t="s">
        <v>5813</v>
      </c>
      <c r="S53" s="20" t="str">
        <f>HYPERLINK("https://mapy.cz/zakladni?x=16.4472222&amp;y=49.2727778&amp;z=16&amp;source=coor&amp;id=16.4472222,49.2727778","mapy.cz")</f>
        <v>mapy.cz</v>
      </c>
      <c r="T53" s="13" t="s">
        <v>5813</v>
      </c>
      <c r="U53" s="25" t="s">
        <v>6855</v>
      </c>
      <c r="V53" s="26" t="s">
        <v>6856</v>
      </c>
    </row>
    <row r="54" spans="1:22" ht="15" x14ac:dyDescent="0.25">
      <c r="A54" s="20" t="s">
        <v>3394</v>
      </c>
      <c r="B54" s="20" t="s">
        <v>5937</v>
      </c>
      <c r="C54" s="20" t="s">
        <v>6065</v>
      </c>
      <c r="D54" s="20" t="s">
        <v>6066</v>
      </c>
      <c r="E54" s="20" t="s">
        <v>1172</v>
      </c>
      <c r="F54" s="20" t="s">
        <v>5813</v>
      </c>
      <c r="G54" s="20" t="s">
        <v>6580</v>
      </c>
      <c r="H54" s="20" t="s">
        <v>5813</v>
      </c>
      <c r="I54" s="20" t="s">
        <v>5847</v>
      </c>
      <c r="J54" s="20" t="s">
        <v>6067</v>
      </c>
      <c r="K54" s="20" t="s">
        <v>5838</v>
      </c>
      <c r="M54" s="20" t="s">
        <v>6552</v>
      </c>
      <c r="N54" s="22" t="s">
        <v>6948</v>
      </c>
      <c r="O54" s="22" t="s">
        <v>6973</v>
      </c>
      <c r="P54" s="20" t="s">
        <v>6716</v>
      </c>
      <c r="Q54" s="20" t="s">
        <v>6068</v>
      </c>
      <c r="R54" s="20" t="s">
        <v>5813</v>
      </c>
      <c r="S54" s="20" t="str">
        <f>HYPERLINK("https://mapy.cz/zakladni?x=16.2288889&amp;y=48.9777778&amp;z=16&amp;source=coor&amp;id=16.2288889,48.9777778","mapy.cz")</f>
        <v>mapy.cz</v>
      </c>
      <c r="T54" s="13" t="s">
        <v>5813</v>
      </c>
      <c r="U54" s="25" t="s">
        <v>6857</v>
      </c>
    </row>
    <row r="55" spans="1:22" ht="15" x14ac:dyDescent="0.25">
      <c r="A55" s="20" t="s">
        <v>3394</v>
      </c>
      <c r="B55" s="20" t="s">
        <v>6069</v>
      </c>
      <c r="C55" s="20" t="s">
        <v>6070</v>
      </c>
      <c r="D55" s="20" t="s">
        <v>1138</v>
      </c>
      <c r="E55" s="20" t="s">
        <v>1138</v>
      </c>
      <c r="F55" s="20" t="s">
        <v>5813</v>
      </c>
      <c r="G55" s="20" t="s">
        <v>6581</v>
      </c>
      <c r="H55" s="20" t="s">
        <v>5813</v>
      </c>
      <c r="I55" s="20" t="s">
        <v>6802</v>
      </c>
      <c r="J55" s="20" t="s">
        <v>6071</v>
      </c>
      <c r="K55" s="20" t="s">
        <v>6072</v>
      </c>
      <c r="M55" s="20" t="s">
        <v>6552</v>
      </c>
      <c r="N55" s="22" t="s">
        <v>1205</v>
      </c>
      <c r="O55" s="22" t="s">
        <v>6974</v>
      </c>
      <c r="P55" s="20" t="s">
        <v>6736</v>
      </c>
      <c r="Q55" s="20" t="s">
        <v>5813</v>
      </c>
      <c r="R55" s="20" t="s">
        <v>5813</v>
      </c>
      <c r="S55" s="20" t="str">
        <f>HYPERLINK("https://mapy.cz/zakladni?x=17.2544444&amp;y=49.5952778&amp;z=16&amp;source=coor&amp;id=17.2544444,49.5952778","mapy.cz")</f>
        <v>mapy.cz</v>
      </c>
      <c r="T55" s="13" t="s">
        <v>5813</v>
      </c>
      <c r="U55" s="25" t="s">
        <v>6858</v>
      </c>
    </row>
    <row r="56" spans="1:22" ht="15" x14ac:dyDescent="0.25">
      <c r="A56" s="20" t="s">
        <v>3394</v>
      </c>
      <c r="B56" s="20" t="s">
        <v>5937</v>
      </c>
      <c r="C56" s="20" t="s">
        <v>6073</v>
      </c>
      <c r="D56" s="20" t="s">
        <v>6074</v>
      </c>
      <c r="E56" s="20" t="s">
        <v>1138</v>
      </c>
      <c r="F56" s="20" t="s">
        <v>6075</v>
      </c>
      <c r="G56" s="20" t="s">
        <v>6582</v>
      </c>
      <c r="H56" s="20" t="s">
        <v>5813</v>
      </c>
      <c r="I56" s="20" t="s">
        <v>6807</v>
      </c>
      <c r="J56" s="20" t="s">
        <v>6076</v>
      </c>
      <c r="K56" s="20" t="s">
        <v>6077</v>
      </c>
      <c r="M56" s="20" t="s">
        <v>6552</v>
      </c>
      <c r="N56" s="22" t="s">
        <v>1204</v>
      </c>
      <c r="O56" s="22" t="s">
        <v>6975</v>
      </c>
      <c r="P56" s="20" t="s">
        <v>6737</v>
      </c>
      <c r="Q56" s="20" t="s">
        <v>6078</v>
      </c>
      <c r="R56" s="20" t="s">
        <v>5813</v>
      </c>
      <c r="S56" s="20" t="str">
        <f>HYPERLINK("https://mapy.cz/zakladni?x=17.3300000&amp;y=49.5252778&amp;z=16&amp;source=coor&amp;id=17.3300000,49.5252778","mapy.cz")</f>
        <v>mapy.cz</v>
      </c>
      <c r="T56" s="13" t="s">
        <v>5813</v>
      </c>
      <c r="U56" s="25" t="s">
        <v>6859</v>
      </c>
    </row>
    <row r="57" spans="1:22" ht="15" x14ac:dyDescent="0.25">
      <c r="A57" s="20" t="s">
        <v>3394</v>
      </c>
      <c r="B57" s="20" t="s">
        <v>5926</v>
      </c>
      <c r="C57" s="20" t="s">
        <v>6079</v>
      </c>
      <c r="D57" s="20" t="s">
        <v>6710</v>
      </c>
      <c r="E57" s="20" t="s">
        <v>1106</v>
      </c>
      <c r="F57" s="20" t="s">
        <v>5845</v>
      </c>
      <c r="G57" s="20" t="s">
        <v>6711</v>
      </c>
      <c r="H57" s="20" t="s">
        <v>5813</v>
      </c>
      <c r="I57" s="20" t="s">
        <v>6799</v>
      </c>
      <c r="J57" s="20" t="s">
        <v>5929</v>
      </c>
      <c r="K57" s="20" t="s">
        <v>5930</v>
      </c>
      <c r="M57" s="20" t="s">
        <v>6552</v>
      </c>
      <c r="N57" s="22" t="s">
        <v>1203</v>
      </c>
      <c r="O57" s="22" t="s">
        <v>6941</v>
      </c>
      <c r="P57" s="20" t="s">
        <v>6712</v>
      </c>
      <c r="Q57" s="20" t="s">
        <v>6080</v>
      </c>
      <c r="R57" s="20" t="s">
        <v>5813</v>
      </c>
      <c r="S57" s="20" t="str">
        <f>HYPERLINK("https://mapy.cz/zakladni?x=16.7788889&amp;y=48.9236111&amp;z=16&amp;source=coor&amp;id=16.7788889,48.9236111","mapy.cz")</f>
        <v>mapy.cz</v>
      </c>
      <c r="T57" s="13" t="s">
        <v>5813</v>
      </c>
      <c r="U57" s="25" t="s">
        <v>6826</v>
      </c>
    </row>
    <row r="58" spans="1:22" ht="15" x14ac:dyDescent="0.25">
      <c r="A58" s="20" t="s">
        <v>3394</v>
      </c>
      <c r="B58" s="20" t="s">
        <v>5926</v>
      </c>
      <c r="C58" s="20" t="s">
        <v>6079</v>
      </c>
      <c r="D58" s="20" t="s">
        <v>6710</v>
      </c>
      <c r="E58" s="20" t="s">
        <v>1106</v>
      </c>
      <c r="F58" s="20" t="s">
        <v>5845</v>
      </c>
      <c r="G58" s="20" t="s">
        <v>6711</v>
      </c>
      <c r="H58" s="20" t="s">
        <v>5813</v>
      </c>
      <c r="I58" s="20" t="s">
        <v>6799</v>
      </c>
      <c r="J58" s="20" t="s">
        <v>5929</v>
      </c>
      <c r="K58" s="20" t="s">
        <v>5930</v>
      </c>
      <c r="M58" s="20" t="s">
        <v>6552</v>
      </c>
      <c r="N58" s="22" t="s">
        <v>1203</v>
      </c>
      <c r="O58" s="22" t="s">
        <v>6941</v>
      </c>
      <c r="P58" s="20" t="s">
        <v>6712</v>
      </c>
      <c r="Q58" s="20" t="s">
        <v>6081</v>
      </c>
      <c r="R58" s="20" t="s">
        <v>5813</v>
      </c>
      <c r="S58" s="20" t="str">
        <f>HYPERLINK("https://mapy.cz/zakladni?x=16.7788889&amp;y=48.9236111&amp;z=16&amp;source=coor&amp;id=16.7788889,48.9236111","mapy.cz")</f>
        <v>mapy.cz</v>
      </c>
      <c r="T58" s="13" t="s">
        <v>5813</v>
      </c>
      <c r="U58" s="25" t="s">
        <v>6826</v>
      </c>
    </row>
    <row r="59" spans="1:22" ht="15" x14ac:dyDescent="0.25">
      <c r="A59" s="20" t="s">
        <v>3394</v>
      </c>
      <c r="B59" s="20" t="s">
        <v>5937</v>
      </c>
      <c r="C59" s="20" t="s">
        <v>6082</v>
      </c>
      <c r="D59" s="20" t="s">
        <v>6083</v>
      </c>
      <c r="E59" s="20" t="s">
        <v>1170</v>
      </c>
      <c r="F59" s="20" t="s">
        <v>5846</v>
      </c>
      <c r="G59" s="20" t="s">
        <v>6583</v>
      </c>
      <c r="H59" s="20" t="s">
        <v>5813</v>
      </c>
      <c r="I59" s="20" t="s">
        <v>6799</v>
      </c>
      <c r="J59" s="20" t="s">
        <v>6084</v>
      </c>
      <c r="K59" s="20" t="s">
        <v>6085</v>
      </c>
      <c r="M59" s="20" t="s">
        <v>6552</v>
      </c>
      <c r="N59" s="22" t="s">
        <v>1202</v>
      </c>
      <c r="O59" s="22" t="s">
        <v>6945</v>
      </c>
      <c r="P59" s="20" t="s">
        <v>6715</v>
      </c>
      <c r="Q59" s="20" t="s">
        <v>6086</v>
      </c>
      <c r="R59" s="20" t="s">
        <v>5813</v>
      </c>
      <c r="S59" s="20" t="str">
        <f>HYPERLINK("https://mapy.cz/zakladni?x=16.9947222&amp;y=49.1850000&amp;z=16&amp;source=coor&amp;id=16.9947222,49.1850000","mapy.cz")</f>
        <v>mapy.cz</v>
      </c>
      <c r="T59" s="13" t="s">
        <v>5813</v>
      </c>
      <c r="U59" s="25" t="s">
        <v>6829</v>
      </c>
    </row>
    <row r="60" spans="1:22" ht="15" x14ac:dyDescent="0.25">
      <c r="A60" s="20" t="s">
        <v>3394</v>
      </c>
      <c r="B60" s="20" t="s">
        <v>5955</v>
      </c>
      <c r="C60" s="20" t="s">
        <v>6087</v>
      </c>
      <c r="D60" s="20" t="s">
        <v>6088</v>
      </c>
      <c r="E60" s="20" t="s">
        <v>1103</v>
      </c>
      <c r="F60" s="20" t="s">
        <v>5945</v>
      </c>
      <c r="G60" s="20" t="s">
        <v>6584</v>
      </c>
      <c r="H60" s="20" t="s">
        <v>5813</v>
      </c>
      <c r="I60" s="20" t="s">
        <v>6799</v>
      </c>
      <c r="J60" s="20" t="s">
        <v>6089</v>
      </c>
      <c r="K60" s="20" t="s">
        <v>6090</v>
      </c>
      <c r="M60" s="20" t="s">
        <v>6552</v>
      </c>
      <c r="N60" s="22" t="s">
        <v>6948</v>
      </c>
      <c r="O60" s="22" t="s">
        <v>6976</v>
      </c>
      <c r="P60" s="20" t="s">
        <v>6716</v>
      </c>
      <c r="Q60" s="20" t="s">
        <v>6091</v>
      </c>
      <c r="R60" s="20" t="s">
        <v>5813</v>
      </c>
      <c r="S60" s="20" t="str">
        <f>HYPERLINK("https://mapy.cz/zakladni?x=16.5633333&amp;y=49.2327778&amp;z=16&amp;source=coor&amp;id=16.5633333,49.2327778","mapy.cz")</f>
        <v>mapy.cz</v>
      </c>
      <c r="T60" s="13" t="s">
        <v>5813</v>
      </c>
      <c r="U60" s="25" t="s">
        <v>6860</v>
      </c>
    </row>
    <row r="61" spans="1:22" ht="15" x14ac:dyDescent="0.25">
      <c r="A61" s="20" t="s">
        <v>3394</v>
      </c>
      <c r="B61" s="20" t="s">
        <v>5926</v>
      </c>
      <c r="C61" s="20" t="s">
        <v>6092</v>
      </c>
      <c r="D61" s="20" t="s">
        <v>6093</v>
      </c>
      <c r="E61" s="20" t="s">
        <v>1106</v>
      </c>
      <c r="F61" s="20" t="s">
        <v>5846</v>
      </c>
      <c r="G61" s="20" t="s">
        <v>6585</v>
      </c>
      <c r="H61" s="20" t="s">
        <v>5813</v>
      </c>
      <c r="I61" s="20" t="s">
        <v>6804</v>
      </c>
      <c r="J61" s="20" t="s">
        <v>6094</v>
      </c>
      <c r="K61" s="20" t="s">
        <v>6095</v>
      </c>
      <c r="M61" s="20" t="s">
        <v>6552</v>
      </c>
      <c r="N61" s="22" t="s">
        <v>1203</v>
      </c>
      <c r="O61" s="22" t="s">
        <v>6977</v>
      </c>
      <c r="P61" s="20" t="s">
        <v>6699</v>
      </c>
      <c r="Q61" s="20" t="s">
        <v>6096</v>
      </c>
      <c r="R61" s="20" t="s">
        <v>5813</v>
      </c>
      <c r="S61" s="20" t="str">
        <f>HYPERLINK("https://mapy.cz/zakladni?x=16.8516667&amp;y=49.0355556&amp;z=16&amp;source=coor&amp;id=16.8516667,49.0355556","mapy.cz")</f>
        <v>mapy.cz</v>
      </c>
      <c r="T61" s="13" t="s">
        <v>5813</v>
      </c>
      <c r="U61" s="25" t="s">
        <v>6861</v>
      </c>
    </row>
    <row r="62" spans="1:22" ht="15" x14ac:dyDescent="0.25">
      <c r="A62" s="20" t="s">
        <v>3394</v>
      </c>
      <c r="B62" s="20" t="s">
        <v>5937</v>
      </c>
      <c r="C62" s="20" t="s">
        <v>6097</v>
      </c>
      <c r="D62" s="20" t="s">
        <v>6098</v>
      </c>
      <c r="E62" s="20" t="s">
        <v>1104</v>
      </c>
      <c r="F62" s="20" t="s">
        <v>6099</v>
      </c>
      <c r="G62" s="20" t="s">
        <v>6586</v>
      </c>
      <c r="H62" s="20" t="s">
        <v>5813</v>
      </c>
      <c r="I62" s="20" t="s">
        <v>6804</v>
      </c>
      <c r="J62" s="20" t="s">
        <v>6100</v>
      </c>
      <c r="K62" s="20" t="s">
        <v>6101</v>
      </c>
      <c r="M62" s="20" t="s">
        <v>6552</v>
      </c>
      <c r="N62" s="22" t="s">
        <v>6943</v>
      </c>
      <c r="O62" s="22" t="s">
        <v>6978</v>
      </c>
      <c r="P62" s="20" t="s">
        <v>6714</v>
      </c>
      <c r="Q62" s="20" t="s">
        <v>6102</v>
      </c>
      <c r="R62" s="20" t="s">
        <v>5813</v>
      </c>
      <c r="S62" s="20" t="str">
        <f>HYPERLINK("https://mapy.cz/zakladni?x=16.3411111&amp;y=49.2416667&amp;z=16&amp;source=coor&amp;id=16.3411111,49.2416667","mapy.cz")</f>
        <v>mapy.cz</v>
      </c>
      <c r="T62" s="13" t="s">
        <v>5813</v>
      </c>
      <c r="U62" s="25" t="s">
        <v>6862</v>
      </c>
    </row>
    <row r="63" spans="1:22" ht="15" x14ac:dyDescent="0.25">
      <c r="A63" s="20" t="s">
        <v>3394</v>
      </c>
      <c r="B63" s="20" t="s">
        <v>5937</v>
      </c>
      <c r="C63" s="20" t="s">
        <v>6103</v>
      </c>
      <c r="D63" s="20" t="s">
        <v>5928</v>
      </c>
      <c r="E63" s="20" t="s">
        <v>1104</v>
      </c>
      <c r="F63" s="20" t="s">
        <v>6075</v>
      </c>
      <c r="G63" s="20" t="s">
        <v>6587</v>
      </c>
      <c r="H63" s="20" t="s">
        <v>5813</v>
      </c>
      <c r="I63" s="20" t="s">
        <v>5951</v>
      </c>
      <c r="J63" s="20" t="s">
        <v>6104</v>
      </c>
      <c r="K63" s="20" t="s">
        <v>6105</v>
      </c>
      <c r="M63" s="20" t="s">
        <v>6552</v>
      </c>
      <c r="N63" s="22" t="s">
        <v>1203</v>
      </c>
      <c r="O63" s="22" t="s">
        <v>6979</v>
      </c>
      <c r="P63" s="20" t="s">
        <v>6699</v>
      </c>
      <c r="Q63" s="20" t="s">
        <v>6106</v>
      </c>
      <c r="R63" s="20" t="s">
        <v>5813</v>
      </c>
      <c r="S63" s="20" t="str">
        <f>HYPERLINK("https://mapy.cz/zakladni?x=16.7550000&amp;y=49.1905556&amp;z=16&amp;source=coor&amp;id=16.7550000,49.1905556","mapy.cz")</f>
        <v>mapy.cz</v>
      </c>
      <c r="T63" s="13" t="s">
        <v>5813</v>
      </c>
      <c r="U63" s="25" t="s">
        <v>6863</v>
      </c>
    </row>
    <row r="64" spans="1:22" ht="15" x14ac:dyDescent="0.25">
      <c r="A64" s="20" t="s">
        <v>3394</v>
      </c>
      <c r="B64" s="20" t="s">
        <v>5937</v>
      </c>
      <c r="C64" s="20" t="s">
        <v>6107</v>
      </c>
      <c r="D64" s="20" t="s">
        <v>6108</v>
      </c>
      <c r="E64" s="20" t="s">
        <v>1104</v>
      </c>
      <c r="F64" s="20" t="s">
        <v>6109</v>
      </c>
      <c r="G64" s="20" t="s">
        <v>6588</v>
      </c>
      <c r="H64" s="20" t="s">
        <v>5813</v>
      </c>
      <c r="I64" s="20" t="s">
        <v>5979</v>
      </c>
      <c r="J64" s="20" t="s">
        <v>6110</v>
      </c>
      <c r="K64" s="20" t="s">
        <v>6111</v>
      </c>
      <c r="M64" s="20" t="s">
        <v>6552</v>
      </c>
      <c r="N64" s="22" t="s">
        <v>6943</v>
      </c>
      <c r="O64" s="22" t="s">
        <v>6980</v>
      </c>
      <c r="P64" s="20" t="s">
        <v>6714</v>
      </c>
      <c r="Q64" s="20" t="s">
        <v>6112</v>
      </c>
      <c r="R64" s="20" t="s">
        <v>5813</v>
      </c>
      <c r="S64" s="20" t="str">
        <f>HYPERLINK("https://mapy.cz/zakladni?x=16.3638889&amp;y=49.1713889&amp;z=16&amp;source=coor&amp;id=16.3638889,49.1713889","mapy.cz")</f>
        <v>mapy.cz</v>
      </c>
      <c r="T64" s="13" t="s">
        <v>5813</v>
      </c>
      <c r="U64" s="25" t="s">
        <v>6864</v>
      </c>
    </row>
    <row r="65" spans="1:22" ht="15" x14ac:dyDescent="0.25">
      <c r="A65" s="20" t="s">
        <v>3394</v>
      </c>
      <c r="B65" s="20" t="s">
        <v>5926</v>
      </c>
      <c r="C65" s="20" t="s">
        <v>6113</v>
      </c>
      <c r="D65" s="20" t="s">
        <v>6114</v>
      </c>
      <c r="E65" s="20" t="s">
        <v>1106</v>
      </c>
      <c r="F65" s="20" t="s">
        <v>5813</v>
      </c>
      <c r="G65" s="20" t="s">
        <v>6589</v>
      </c>
      <c r="H65" s="20" t="s">
        <v>5813</v>
      </c>
      <c r="I65" s="20" t="s">
        <v>5848</v>
      </c>
      <c r="J65" s="20" t="s">
        <v>6115</v>
      </c>
      <c r="K65" s="20" t="s">
        <v>5819</v>
      </c>
      <c r="M65" s="20" t="s">
        <v>6552</v>
      </c>
      <c r="N65" s="22" t="s">
        <v>1198</v>
      </c>
      <c r="O65" s="22" t="s">
        <v>6981</v>
      </c>
      <c r="P65" s="20" t="s">
        <v>6738</v>
      </c>
      <c r="Q65" s="20" t="s">
        <v>5813</v>
      </c>
      <c r="R65" s="20" t="s">
        <v>5813</v>
      </c>
      <c r="S65" s="20" t="str">
        <f>HYPERLINK("https://mapy.cz/zakladni?x=16.6394444&amp;y=48.8452778&amp;z=16&amp;source=coor&amp;id=16.6394444,48.8452778","mapy.cz")</f>
        <v>mapy.cz</v>
      </c>
      <c r="T65" s="13" t="s">
        <v>5813</v>
      </c>
      <c r="U65" s="25" t="s">
        <v>6865</v>
      </c>
    </row>
    <row r="66" spans="1:22" ht="15" x14ac:dyDescent="0.25">
      <c r="A66" s="20" t="s">
        <v>3394</v>
      </c>
      <c r="B66" s="20" t="s">
        <v>5926</v>
      </c>
      <c r="C66" s="20" t="s">
        <v>6116</v>
      </c>
      <c r="D66" s="20" t="s">
        <v>5840</v>
      </c>
      <c r="E66" s="20" t="s">
        <v>1106</v>
      </c>
      <c r="F66" s="20" t="s">
        <v>5813</v>
      </c>
      <c r="G66" s="20" t="s">
        <v>6590</v>
      </c>
      <c r="H66" s="20" t="s">
        <v>5813</v>
      </c>
      <c r="I66" s="20" t="s">
        <v>6806</v>
      </c>
      <c r="J66" s="20" t="s">
        <v>6117</v>
      </c>
      <c r="K66" s="20" t="s">
        <v>5819</v>
      </c>
      <c r="M66" s="20" t="s">
        <v>6552</v>
      </c>
      <c r="N66" s="22" t="s">
        <v>1198</v>
      </c>
      <c r="O66" s="22" t="s">
        <v>6981</v>
      </c>
      <c r="P66" s="20" t="s">
        <v>6738</v>
      </c>
      <c r="Q66" s="20" t="s">
        <v>5813</v>
      </c>
      <c r="R66" s="20" t="s">
        <v>5813</v>
      </c>
      <c r="S66" s="20" t="str">
        <f>HYPERLINK("https://mapy.cz/zakladni?x=16.6363889&amp;y=48.8061111&amp;z=16&amp;source=coor&amp;id=16.6363889,48.8061111","mapy.cz")</f>
        <v>mapy.cz</v>
      </c>
      <c r="T66" s="13" t="s">
        <v>5813</v>
      </c>
      <c r="U66" s="25" t="s">
        <v>6865</v>
      </c>
    </row>
    <row r="67" spans="1:22" ht="15" x14ac:dyDescent="0.25">
      <c r="A67" s="20" t="s">
        <v>3394</v>
      </c>
      <c r="B67" s="20" t="s">
        <v>5926</v>
      </c>
      <c r="C67" s="20" t="s">
        <v>6118</v>
      </c>
      <c r="D67" s="20" t="s">
        <v>5840</v>
      </c>
      <c r="E67" s="20" t="s">
        <v>1106</v>
      </c>
      <c r="F67" s="20" t="s">
        <v>5813</v>
      </c>
      <c r="G67" s="20" t="s">
        <v>6591</v>
      </c>
      <c r="H67" s="20" t="s">
        <v>5813</v>
      </c>
      <c r="I67" s="20" t="s">
        <v>6801</v>
      </c>
      <c r="J67" s="20" t="s">
        <v>6119</v>
      </c>
      <c r="K67" s="20" t="s">
        <v>5819</v>
      </c>
      <c r="M67" s="20" t="s">
        <v>6552</v>
      </c>
      <c r="N67" s="22" t="s">
        <v>1198</v>
      </c>
      <c r="O67" s="22" t="s">
        <v>6981</v>
      </c>
      <c r="P67" s="20" t="s">
        <v>6738</v>
      </c>
      <c r="Q67" s="20" t="s">
        <v>5813</v>
      </c>
      <c r="R67" s="20" t="s">
        <v>5813</v>
      </c>
      <c r="S67" s="20" t="str">
        <f>HYPERLINK("https://mapy.cz/zakladni?x=16.6455556&amp;y=48.8186111&amp;z=16&amp;source=coor&amp;id=16.6455556,48.8186111","mapy.cz")</f>
        <v>mapy.cz</v>
      </c>
      <c r="T67" s="13" t="s">
        <v>5813</v>
      </c>
      <c r="U67" s="25" t="s">
        <v>6865</v>
      </c>
    </row>
    <row r="68" spans="1:22" ht="15" x14ac:dyDescent="0.25">
      <c r="A68" s="20" t="s">
        <v>3394</v>
      </c>
      <c r="B68" s="20" t="s">
        <v>5926</v>
      </c>
      <c r="C68" s="20" t="s">
        <v>6120</v>
      </c>
      <c r="D68" s="20" t="s">
        <v>5840</v>
      </c>
      <c r="E68" s="20" t="s">
        <v>1106</v>
      </c>
      <c r="F68" s="20" t="s">
        <v>5813</v>
      </c>
      <c r="G68" s="20" t="s">
        <v>6592</v>
      </c>
      <c r="H68" s="20" t="s">
        <v>5813</v>
      </c>
      <c r="I68" s="20" t="s">
        <v>6800</v>
      </c>
      <c r="J68" s="20" t="s">
        <v>6121</v>
      </c>
      <c r="K68" s="20" t="s">
        <v>5819</v>
      </c>
      <c r="M68" s="20" t="s">
        <v>6552</v>
      </c>
      <c r="N68" s="22" t="s">
        <v>1198</v>
      </c>
      <c r="O68" s="22" t="s">
        <v>6981</v>
      </c>
      <c r="P68" s="20" t="s">
        <v>6738</v>
      </c>
      <c r="Q68" s="20" t="s">
        <v>5813</v>
      </c>
      <c r="R68" s="20" t="s">
        <v>5813</v>
      </c>
      <c r="S68" s="20" t="str">
        <f>HYPERLINK("https://mapy.cz/zakladni?x=16.6638889&amp;y=48.8108333&amp;z=16&amp;source=coor&amp;id=16.6638889,48.8108333","mapy.cz")</f>
        <v>mapy.cz</v>
      </c>
      <c r="T68" s="13" t="s">
        <v>5813</v>
      </c>
      <c r="U68" s="25" t="s">
        <v>6865</v>
      </c>
    </row>
    <row r="69" spans="1:22" ht="15" x14ac:dyDescent="0.25">
      <c r="A69" s="20" t="s">
        <v>3394</v>
      </c>
      <c r="B69" s="20" t="s">
        <v>5926</v>
      </c>
      <c r="C69" s="20" t="s">
        <v>6122</v>
      </c>
      <c r="D69" s="20" t="s">
        <v>6114</v>
      </c>
      <c r="E69" s="20" t="s">
        <v>1106</v>
      </c>
      <c r="F69" s="20" t="s">
        <v>5813</v>
      </c>
      <c r="G69" s="20" t="s">
        <v>6593</v>
      </c>
      <c r="H69" s="20" t="s">
        <v>5813</v>
      </c>
      <c r="I69" s="20" t="s">
        <v>5846</v>
      </c>
      <c r="J69" s="20" t="s">
        <v>6123</v>
      </c>
      <c r="K69" s="20" t="s">
        <v>5819</v>
      </c>
      <c r="M69" s="20" t="s">
        <v>6552</v>
      </c>
      <c r="N69" s="22" t="s">
        <v>1198</v>
      </c>
      <c r="O69" s="22" t="s">
        <v>6981</v>
      </c>
      <c r="P69" s="20" t="s">
        <v>6738</v>
      </c>
      <c r="Q69" s="20" t="s">
        <v>5813</v>
      </c>
      <c r="R69" s="20" t="s">
        <v>5813</v>
      </c>
      <c r="S69" s="20" t="str">
        <f>HYPERLINK("https://mapy.cz/zakladni?x=16.6388889&amp;y=48.8422222&amp;z=16&amp;source=coor&amp;id=16.6388889,48.8422222","mapy.cz")</f>
        <v>mapy.cz</v>
      </c>
      <c r="T69" s="13" t="s">
        <v>5813</v>
      </c>
      <c r="U69" s="25" t="s">
        <v>6865</v>
      </c>
    </row>
    <row r="70" spans="1:22" ht="15" x14ac:dyDescent="0.25">
      <c r="A70" s="20" t="s">
        <v>3394</v>
      </c>
      <c r="B70" s="20" t="s">
        <v>5937</v>
      </c>
      <c r="C70" s="20" t="s">
        <v>6124</v>
      </c>
      <c r="D70" s="20" t="s">
        <v>6125</v>
      </c>
      <c r="E70" s="20" t="s">
        <v>1104</v>
      </c>
      <c r="F70" s="20" t="s">
        <v>6126</v>
      </c>
      <c r="G70" s="20" t="s">
        <v>6594</v>
      </c>
      <c r="H70" s="20" t="s">
        <v>5813</v>
      </c>
      <c r="I70" s="20" t="s">
        <v>6804</v>
      </c>
      <c r="J70" s="20" t="s">
        <v>6127</v>
      </c>
      <c r="K70" s="20" t="s">
        <v>6128</v>
      </c>
      <c r="M70" s="20" t="s">
        <v>6552</v>
      </c>
      <c r="N70" s="22" t="s">
        <v>6943</v>
      </c>
      <c r="O70" s="22" t="s">
        <v>6982</v>
      </c>
      <c r="P70" s="20" t="s">
        <v>6714</v>
      </c>
      <c r="Q70" s="20" t="s">
        <v>6129</v>
      </c>
      <c r="R70" s="20" t="s">
        <v>5813</v>
      </c>
      <c r="S70" s="20" t="str">
        <f>HYPERLINK("https://mapy.cz/zakladni?x=16.3877778&amp;y=49.1372222&amp;z=16&amp;source=coor&amp;id=16.3877778,49.1372222","mapy.cz")</f>
        <v>mapy.cz</v>
      </c>
      <c r="T70" s="13" t="s">
        <v>5813</v>
      </c>
      <c r="U70" s="25" t="s">
        <v>6866</v>
      </c>
    </row>
    <row r="71" spans="1:22" ht="15" x14ac:dyDescent="0.25">
      <c r="A71" s="20" t="s">
        <v>3394</v>
      </c>
      <c r="B71" s="20" t="s">
        <v>5937</v>
      </c>
      <c r="C71" s="20" t="s">
        <v>6130</v>
      </c>
      <c r="D71" s="20" t="s">
        <v>6131</v>
      </c>
      <c r="E71" s="20" t="s">
        <v>1104</v>
      </c>
      <c r="F71" s="20" t="s">
        <v>6132</v>
      </c>
      <c r="G71" s="20" t="s">
        <v>6595</v>
      </c>
      <c r="H71" s="20" t="s">
        <v>5813</v>
      </c>
      <c r="I71" s="20" t="s">
        <v>6801</v>
      </c>
      <c r="J71" s="20" t="s">
        <v>6133</v>
      </c>
      <c r="K71" s="20" t="s">
        <v>6101</v>
      </c>
      <c r="M71" s="20" t="s">
        <v>6552</v>
      </c>
      <c r="N71" s="22" t="s">
        <v>6943</v>
      </c>
      <c r="O71" s="22" t="s">
        <v>6978</v>
      </c>
      <c r="P71" s="20" t="s">
        <v>6714</v>
      </c>
      <c r="Q71" s="20" t="s">
        <v>6134</v>
      </c>
      <c r="R71" s="20" t="s">
        <v>5813</v>
      </c>
      <c r="S71" s="20" t="str">
        <f>HYPERLINK("https://mapy.cz/zakladni?x=16.3833333&amp;y=49.2144444&amp;z=16&amp;source=coor&amp;id=16.3833333,49.2144444","mapy.cz")</f>
        <v>mapy.cz</v>
      </c>
      <c r="T71" s="13" t="s">
        <v>5813</v>
      </c>
      <c r="U71" s="25" t="s">
        <v>6862</v>
      </c>
    </row>
    <row r="72" spans="1:22" ht="15" x14ac:dyDescent="0.25">
      <c r="A72" s="20" t="s">
        <v>3394</v>
      </c>
      <c r="B72" s="20" t="s">
        <v>5937</v>
      </c>
      <c r="C72" s="20" t="s">
        <v>6135</v>
      </c>
      <c r="D72" s="20" t="s">
        <v>5837</v>
      </c>
      <c r="E72" s="20" t="s">
        <v>1104</v>
      </c>
      <c r="F72" s="20" t="s">
        <v>5847</v>
      </c>
      <c r="G72" s="20" t="s">
        <v>6596</v>
      </c>
      <c r="H72" s="20" t="s">
        <v>5813</v>
      </c>
      <c r="I72" s="20" t="s">
        <v>6801</v>
      </c>
      <c r="J72" s="20" t="s">
        <v>6136</v>
      </c>
      <c r="K72" s="20" t="s">
        <v>6137</v>
      </c>
      <c r="M72" s="20" t="s">
        <v>6552</v>
      </c>
      <c r="N72" s="22" t="s">
        <v>1203</v>
      </c>
      <c r="O72" s="22" t="s">
        <v>6983</v>
      </c>
      <c r="P72" s="20" t="s">
        <v>6699</v>
      </c>
      <c r="Q72" s="20" t="s">
        <v>6138</v>
      </c>
      <c r="R72" s="20" t="s">
        <v>5813</v>
      </c>
      <c r="S72" s="20" t="str">
        <f>HYPERLINK("https://mapy.cz/zakladni?x=16.7625000&amp;y=49.0919444&amp;z=16&amp;source=coor&amp;id=16.7625000,49.0919444","mapy.cz")</f>
        <v>mapy.cz</v>
      </c>
      <c r="T72" s="13" t="s">
        <v>5813</v>
      </c>
      <c r="U72" s="25" t="s">
        <v>6867</v>
      </c>
    </row>
    <row r="73" spans="1:22" ht="15" x14ac:dyDescent="0.25">
      <c r="A73" s="20" t="s">
        <v>3394</v>
      </c>
      <c r="B73" s="20" t="s">
        <v>5937</v>
      </c>
      <c r="C73" s="20" t="s">
        <v>6139</v>
      </c>
      <c r="D73" s="20" t="s">
        <v>5835</v>
      </c>
      <c r="E73" s="20" t="s">
        <v>1106</v>
      </c>
      <c r="F73" s="20" t="s">
        <v>5813</v>
      </c>
      <c r="G73" s="20" t="s">
        <v>6597</v>
      </c>
      <c r="H73" s="20" t="s">
        <v>5813</v>
      </c>
      <c r="I73" s="20" t="s">
        <v>5848</v>
      </c>
      <c r="J73" s="20" t="s">
        <v>5933</v>
      </c>
      <c r="K73" s="20" t="s">
        <v>6140</v>
      </c>
      <c r="M73" s="20" t="s">
        <v>6552</v>
      </c>
      <c r="N73" s="22" t="s">
        <v>1203</v>
      </c>
      <c r="O73" s="22" t="s">
        <v>6941</v>
      </c>
      <c r="P73" s="20" t="s">
        <v>6699</v>
      </c>
      <c r="Q73" s="20" t="s">
        <v>5813</v>
      </c>
      <c r="R73" s="20" t="s">
        <v>5813</v>
      </c>
      <c r="S73" s="20" t="str">
        <f>HYPERLINK("https://mapy.cz/zakladni?x=16.7583333&amp;y=48.9161111&amp;z=16&amp;source=coor&amp;id=16.7583333,48.9161111","mapy.cz")</f>
        <v>mapy.cz</v>
      </c>
      <c r="T73" s="13" t="s">
        <v>5813</v>
      </c>
      <c r="U73" s="25" t="s">
        <v>6826</v>
      </c>
      <c r="V73" s="14" t="s">
        <v>5813</v>
      </c>
    </row>
    <row r="74" spans="1:22" ht="15" x14ac:dyDescent="0.25">
      <c r="A74" s="20" t="s">
        <v>3394</v>
      </c>
      <c r="B74" s="20" t="s">
        <v>5937</v>
      </c>
      <c r="C74" s="20" t="s">
        <v>6141</v>
      </c>
      <c r="D74" s="20" t="s">
        <v>5840</v>
      </c>
      <c r="E74" s="20" t="s">
        <v>1106</v>
      </c>
      <c r="F74" s="20" t="s">
        <v>5951</v>
      </c>
      <c r="G74" s="20" t="s">
        <v>6598</v>
      </c>
      <c r="H74" s="20" t="s">
        <v>5813</v>
      </c>
      <c r="I74" s="20" t="s">
        <v>5846</v>
      </c>
      <c r="J74" s="20" t="s">
        <v>5814</v>
      </c>
      <c r="K74" s="20" t="s">
        <v>5971</v>
      </c>
      <c r="M74" s="20" t="s">
        <v>6552</v>
      </c>
      <c r="N74" s="22" t="s">
        <v>1198</v>
      </c>
      <c r="O74" s="22" t="s">
        <v>6981</v>
      </c>
      <c r="P74" s="20" t="s">
        <v>6738</v>
      </c>
      <c r="Q74" s="20" t="s">
        <v>6142</v>
      </c>
      <c r="R74" s="20" t="s">
        <v>5813</v>
      </c>
      <c r="S74" s="20" t="str">
        <f>HYPERLINK("https://mapy.cz/zakladni?x=16.6552778&amp;y=48.8080556&amp;z=16&amp;source=coor&amp;id=16.6552778,48.8080556","mapy.cz")</f>
        <v>mapy.cz</v>
      </c>
      <c r="T74" s="13" t="s">
        <v>5813</v>
      </c>
      <c r="U74" s="25" t="s">
        <v>6865</v>
      </c>
    </row>
    <row r="75" spans="1:22" ht="15" x14ac:dyDescent="0.25">
      <c r="A75" s="20" t="s">
        <v>3394</v>
      </c>
      <c r="B75" s="20" t="s">
        <v>5937</v>
      </c>
      <c r="C75" s="20" t="s">
        <v>6143</v>
      </c>
      <c r="D75" s="20" t="s">
        <v>5974</v>
      </c>
      <c r="E75" s="20" t="s">
        <v>1104</v>
      </c>
      <c r="F75" s="20" t="s">
        <v>6144</v>
      </c>
      <c r="G75" s="20" t="s">
        <v>6599</v>
      </c>
      <c r="H75" s="20" t="s">
        <v>5813</v>
      </c>
      <c r="I75" s="20" t="s">
        <v>6799</v>
      </c>
      <c r="J75" s="20" t="s">
        <v>6145</v>
      </c>
      <c r="K75" s="20" t="s">
        <v>5971</v>
      </c>
      <c r="M75" s="20" t="s">
        <v>6552</v>
      </c>
      <c r="N75" s="22" t="s">
        <v>6948</v>
      </c>
      <c r="O75" s="22" t="s">
        <v>6946</v>
      </c>
      <c r="P75" s="20" t="s">
        <v>6739</v>
      </c>
      <c r="Q75" s="20" t="s">
        <v>6146</v>
      </c>
      <c r="R75" s="20" t="s">
        <v>5813</v>
      </c>
      <c r="S75" s="20" t="str">
        <f>HYPERLINK("https://mapy.cz/zakladni?x=16.5291667&amp;y=49.3180556&amp;z=16&amp;source=coor&amp;id=16.5291667,49.3180556","mapy.cz")</f>
        <v>mapy.cz</v>
      </c>
      <c r="T75" s="13" t="s">
        <v>5813</v>
      </c>
      <c r="U75" s="25" t="s">
        <v>6836</v>
      </c>
    </row>
    <row r="76" spans="1:22" ht="15" x14ac:dyDescent="0.25">
      <c r="A76" s="20" t="s">
        <v>3394</v>
      </c>
      <c r="B76" s="20" t="s">
        <v>5937</v>
      </c>
      <c r="C76" s="20" t="s">
        <v>6147</v>
      </c>
      <c r="D76" s="20" t="s">
        <v>1138</v>
      </c>
      <c r="E76" s="20" t="s">
        <v>1138</v>
      </c>
      <c r="F76" s="20" t="s">
        <v>5813</v>
      </c>
      <c r="G76" s="20" t="s">
        <v>6600</v>
      </c>
      <c r="H76" s="20" t="s">
        <v>5813</v>
      </c>
      <c r="I76" s="20" t="s">
        <v>5846</v>
      </c>
      <c r="J76" s="20" t="s">
        <v>6148</v>
      </c>
      <c r="K76" s="20" t="s">
        <v>6072</v>
      </c>
      <c r="M76" s="20" t="s">
        <v>6552</v>
      </c>
      <c r="N76" s="22" t="s">
        <v>1205</v>
      </c>
      <c r="O76" s="22" t="s">
        <v>6984</v>
      </c>
      <c r="P76" s="20" t="s">
        <v>6736</v>
      </c>
      <c r="Q76" s="20" t="s">
        <v>5813</v>
      </c>
      <c r="R76" s="20" t="s">
        <v>5813</v>
      </c>
      <c r="S76" s="20" t="str">
        <f>HYPERLINK("https://mapy.cz/zakladni?x=17.2633333&amp;y=49.6033333&amp;z=16&amp;source=coor&amp;id=17.2633333,49.6033333","mapy.cz")</f>
        <v>mapy.cz</v>
      </c>
      <c r="T76" s="13" t="s">
        <v>5813</v>
      </c>
      <c r="U76" s="25" t="s">
        <v>6868</v>
      </c>
    </row>
    <row r="77" spans="1:22" ht="15" x14ac:dyDescent="0.25">
      <c r="A77" s="20" t="s">
        <v>3394</v>
      </c>
      <c r="B77" s="20" t="s">
        <v>5937</v>
      </c>
      <c r="C77" s="20" t="s">
        <v>6149</v>
      </c>
      <c r="D77" s="20" t="s">
        <v>6150</v>
      </c>
      <c r="E77" s="20" t="s">
        <v>1170</v>
      </c>
      <c r="F77" s="20" t="s">
        <v>5813</v>
      </c>
      <c r="G77" s="20" t="s">
        <v>6601</v>
      </c>
      <c r="H77" s="20" t="s">
        <v>5813</v>
      </c>
      <c r="I77" s="20" t="s">
        <v>6799</v>
      </c>
      <c r="J77" s="20" t="s">
        <v>6151</v>
      </c>
      <c r="K77" s="20" t="s">
        <v>6072</v>
      </c>
      <c r="M77" s="20" t="s">
        <v>6552</v>
      </c>
      <c r="N77" s="22" t="s">
        <v>1202</v>
      </c>
      <c r="O77" s="22" t="s">
        <v>6985</v>
      </c>
      <c r="P77" s="20" t="s">
        <v>6715</v>
      </c>
      <c r="Q77" s="20" t="s">
        <v>5813</v>
      </c>
      <c r="R77" s="20" t="s">
        <v>5813</v>
      </c>
      <c r="S77" s="20" t="str">
        <f>HYPERLINK("https://mapy.cz/zakladni?x=16.9936111&amp;y=49.2005556&amp;z=16&amp;source=coor&amp;id=16.9936111,49.2005556","mapy.cz")</f>
        <v>mapy.cz</v>
      </c>
      <c r="T77" s="13" t="s">
        <v>5813</v>
      </c>
      <c r="U77" s="25" t="s">
        <v>6869</v>
      </c>
    </row>
    <row r="78" spans="1:22" ht="15" x14ac:dyDescent="0.25">
      <c r="A78" s="20" t="s">
        <v>3394</v>
      </c>
      <c r="B78" s="20" t="s">
        <v>5926</v>
      </c>
      <c r="C78" s="20" t="s">
        <v>6152</v>
      </c>
      <c r="D78" s="20" t="s">
        <v>6153</v>
      </c>
      <c r="E78" s="20" t="s">
        <v>1103</v>
      </c>
      <c r="F78" s="20" t="s">
        <v>5813</v>
      </c>
      <c r="G78" s="20" t="s">
        <v>6602</v>
      </c>
      <c r="H78" s="20" t="s">
        <v>5813</v>
      </c>
      <c r="I78" s="20" t="s">
        <v>6801</v>
      </c>
      <c r="J78" s="20" t="s">
        <v>6154</v>
      </c>
      <c r="K78" s="20" t="s">
        <v>5841</v>
      </c>
      <c r="M78" s="20" t="s">
        <v>6552</v>
      </c>
      <c r="N78" s="22" t="s">
        <v>1200</v>
      </c>
      <c r="O78" s="22" t="s">
        <v>6986</v>
      </c>
      <c r="P78" s="20" t="s">
        <v>6689</v>
      </c>
      <c r="Q78" s="20" t="s">
        <v>6155</v>
      </c>
      <c r="R78" s="20" t="s">
        <v>5813</v>
      </c>
      <c r="S78" s="20" t="str">
        <f>HYPERLINK("https://mapy.cz/zakladni?x=16.6388889&amp;y=49.1647222&amp;z=16&amp;source=coor&amp;id=16.6388889,49.1647222","mapy.cz")</f>
        <v>mapy.cz</v>
      </c>
      <c r="T78" s="13" t="s">
        <v>5813</v>
      </c>
      <c r="U78" s="25" t="s">
        <v>6870</v>
      </c>
    </row>
    <row r="79" spans="1:22" ht="15" x14ac:dyDescent="0.25">
      <c r="A79" s="20" t="s">
        <v>3394</v>
      </c>
      <c r="B79" s="20" t="s">
        <v>5926</v>
      </c>
      <c r="C79" s="20" t="s">
        <v>6156</v>
      </c>
      <c r="D79" s="20" t="s">
        <v>5834</v>
      </c>
      <c r="E79" s="20" t="s">
        <v>1106</v>
      </c>
      <c r="F79" s="20" t="s">
        <v>5813</v>
      </c>
      <c r="G79" s="20" t="s">
        <v>6603</v>
      </c>
      <c r="H79" s="20" t="s">
        <v>5813</v>
      </c>
      <c r="I79" s="20" t="s">
        <v>6802</v>
      </c>
      <c r="J79" s="20" t="s">
        <v>6157</v>
      </c>
      <c r="K79" s="20" t="s">
        <v>5831</v>
      </c>
      <c r="M79" s="20" t="s">
        <v>6552</v>
      </c>
      <c r="N79" s="22" t="s">
        <v>1200</v>
      </c>
      <c r="O79" s="22" t="s">
        <v>6928</v>
      </c>
      <c r="P79" s="20" t="s">
        <v>6689</v>
      </c>
      <c r="Q79" s="20" t="s">
        <v>6158</v>
      </c>
      <c r="R79" s="20" t="s">
        <v>5813</v>
      </c>
      <c r="S79" s="20" t="str">
        <f>HYPERLINK("https://mapy.cz/zakladni?x=16.8058333&amp;y=48.8008333&amp;z=16&amp;source=coor&amp;id=16.8058333,48.8008333","mapy.cz")</f>
        <v>mapy.cz</v>
      </c>
      <c r="T79" s="13" t="s">
        <v>5813</v>
      </c>
      <c r="U79" s="25" t="s">
        <v>6810</v>
      </c>
    </row>
    <row r="80" spans="1:22" ht="15" x14ac:dyDescent="0.25">
      <c r="A80" s="20" t="s">
        <v>3394</v>
      </c>
      <c r="B80" s="20" t="s">
        <v>5955</v>
      </c>
      <c r="C80" s="20" t="s">
        <v>6159</v>
      </c>
      <c r="D80" s="20" t="s">
        <v>6160</v>
      </c>
      <c r="E80" s="20" t="s">
        <v>1118</v>
      </c>
      <c r="F80" s="20" t="s">
        <v>6161</v>
      </c>
      <c r="G80" s="20" t="s">
        <v>6604</v>
      </c>
      <c r="H80" s="20" t="s">
        <v>5813</v>
      </c>
      <c r="I80" s="20" t="s">
        <v>5846</v>
      </c>
      <c r="J80" s="20" t="s">
        <v>6162</v>
      </c>
      <c r="K80" s="20" t="s">
        <v>6163</v>
      </c>
      <c r="M80" s="20" t="s">
        <v>6552</v>
      </c>
      <c r="N80" s="22" t="s">
        <v>2153</v>
      </c>
      <c r="O80" s="22" t="s">
        <v>6987</v>
      </c>
      <c r="P80" s="20" t="s">
        <v>6740</v>
      </c>
      <c r="Q80" s="20" t="s">
        <v>6164</v>
      </c>
      <c r="R80" s="20" t="s">
        <v>5813</v>
      </c>
      <c r="S80" s="20" t="str">
        <f>HYPERLINK("https://mapy.cz/zakladni?x=16.0511111&amp;y=49.9455556&amp;z=16&amp;source=coor&amp;id=16.0511111,49.9455556","mapy.cz")</f>
        <v>mapy.cz</v>
      </c>
      <c r="T80" s="13" t="s">
        <v>5813</v>
      </c>
      <c r="U80" s="25" t="s">
        <v>6871</v>
      </c>
    </row>
    <row r="81" spans="1:22" ht="15" x14ac:dyDescent="0.25">
      <c r="A81" s="20" t="s">
        <v>3394</v>
      </c>
      <c r="B81" s="20" t="s">
        <v>5955</v>
      </c>
      <c r="C81" s="20" t="s">
        <v>6165</v>
      </c>
      <c r="D81" s="20" t="s">
        <v>6160</v>
      </c>
      <c r="E81" s="20" t="s">
        <v>1118</v>
      </c>
      <c r="F81" s="20" t="s">
        <v>6166</v>
      </c>
      <c r="G81" s="20" t="s">
        <v>6605</v>
      </c>
      <c r="H81" s="20" t="s">
        <v>5813</v>
      </c>
      <c r="I81" s="20" t="s">
        <v>5846</v>
      </c>
      <c r="J81" s="20" t="s">
        <v>6167</v>
      </c>
      <c r="K81" s="20" t="s">
        <v>6163</v>
      </c>
      <c r="M81" s="20" t="s">
        <v>6552</v>
      </c>
      <c r="N81" s="22" t="s">
        <v>6988</v>
      </c>
      <c r="O81" s="22" t="s">
        <v>6987</v>
      </c>
      <c r="P81" s="20" t="s">
        <v>6741</v>
      </c>
      <c r="Q81" s="20" t="s">
        <v>6168</v>
      </c>
      <c r="R81" s="20" t="s">
        <v>5813</v>
      </c>
      <c r="S81" s="20" t="str">
        <f>HYPERLINK("https://mapy.cz/zakladni?x=16.0561111&amp;y=49.9402778&amp;z=16&amp;source=coor&amp;id=16.0561111,49.9402778","mapy.cz")</f>
        <v>mapy.cz</v>
      </c>
      <c r="T81" s="13" t="s">
        <v>5813</v>
      </c>
      <c r="U81" s="25" t="s">
        <v>6872</v>
      </c>
    </row>
    <row r="82" spans="1:22" ht="15" x14ac:dyDescent="0.25">
      <c r="A82" s="20" t="s">
        <v>3394</v>
      </c>
      <c r="B82" s="20" t="s">
        <v>5937</v>
      </c>
      <c r="C82" s="20" t="s">
        <v>6169</v>
      </c>
      <c r="D82" s="20" t="s">
        <v>6170</v>
      </c>
      <c r="E82" s="20" t="s">
        <v>1131</v>
      </c>
      <c r="F82" s="20" t="s">
        <v>5847</v>
      </c>
      <c r="G82" s="20" t="s">
        <v>6606</v>
      </c>
      <c r="H82" s="20" t="s">
        <v>5813</v>
      </c>
      <c r="I82" s="20" t="s">
        <v>6799</v>
      </c>
      <c r="J82" s="20" t="s">
        <v>6171</v>
      </c>
      <c r="K82" s="20" t="s">
        <v>5971</v>
      </c>
      <c r="M82" s="20" t="s">
        <v>6552</v>
      </c>
      <c r="N82" s="22" t="s">
        <v>1184</v>
      </c>
      <c r="O82" s="22" t="s">
        <v>6989</v>
      </c>
      <c r="P82" s="20" t="s">
        <v>6742</v>
      </c>
      <c r="Q82" s="20" t="s">
        <v>6172</v>
      </c>
      <c r="R82" s="20" t="s">
        <v>5813</v>
      </c>
      <c r="S82" s="20" t="str">
        <f>HYPERLINK("https://mapy.cz/zakladni?x=14.2569444&amp;y=50.4469444&amp;z=16&amp;source=coor&amp;id=14.2569444,50.4469444","mapy.cz")</f>
        <v>mapy.cz</v>
      </c>
      <c r="T82" s="13" t="s">
        <v>5813</v>
      </c>
      <c r="U82" s="25" t="s">
        <v>6873</v>
      </c>
    </row>
    <row r="83" spans="1:22" ht="15" x14ac:dyDescent="0.25">
      <c r="A83" s="20" t="s">
        <v>3394</v>
      </c>
      <c r="B83" s="20" t="s">
        <v>5937</v>
      </c>
      <c r="C83" s="20" t="s">
        <v>6173</v>
      </c>
      <c r="D83" s="20" t="s">
        <v>6174</v>
      </c>
      <c r="E83" s="22" t="s">
        <v>1146</v>
      </c>
      <c r="F83" s="20" t="s">
        <v>5847</v>
      </c>
      <c r="G83" s="20" t="s">
        <v>6607</v>
      </c>
      <c r="H83" s="20" t="s">
        <v>5813</v>
      </c>
      <c r="I83" s="20" t="s">
        <v>6802</v>
      </c>
      <c r="J83" s="20" t="s">
        <v>6175</v>
      </c>
      <c r="K83" s="20" t="s">
        <v>6176</v>
      </c>
      <c r="M83" s="20" t="s">
        <v>6552</v>
      </c>
      <c r="N83" s="22" t="s">
        <v>1190</v>
      </c>
      <c r="O83" s="22" t="s">
        <v>6990</v>
      </c>
      <c r="P83" s="20" t="s">
        <v>6743</v>
      </c>
      <c r="Q83" s="20" t="s">
        <v>6177</v>
      </c>
      <c r="R83" s="20" t="s">
        <v>5813</v>
      </c>
      <c r="S83" s="20" t="str">
        <f>HYPERLINK("https://mapy.cz/zakladni?x=14.4205556&amp;y=50.0886111&amp;z=16&amp;source=coor&amp;id=14.4205556,50.0886111","mapy.cz")</f>
        <v>mapy.cz</v>
      </c>
      <c r="T83" s="24" t="s">
        <v>6874</v>
      </c>
      <c r="U83" s="25" t="s">
        <v>6875</v>
      </c>
    </row>
    <row r="84" spans="1:22" ht="15" x14ac:dyDescent="0.25">
      <c r="A84" s="20" t="s">
        <v>3394</v>
      </c>
      <c r="B84" s="20" t="s">
        <v>5926</v>
      </c>
      <c r="C84" s="20" t="s">
        <v>6178</v>
      </c>
      <c r="D84" s="20" t="s">
        <v>1134</v>
      </c>
      <c r="E84" s="20" t="s">
        <v>1134</v>
      </c>
      <c r="F84" s="20" t="s">
        <v>6075</v>
      </c>
      <c r="G84" s="20" t="s">
        <v>6608</v>
      </c>
      <c r="H84" s="20" t="s">
        <v>5813</v>
      </c>
      <c r="I84" s="20" t="s">
        <v>6799</v>
      </c>
      <c r="J84" s="20" t="s">
        <v>6179</v>
      </c>
      <c r="K84" s="20" t="s">
        <v>5823</v>
      </c>
      <c r="M84" s="20" t="s">
        <v>6552</v>
      </c>
      <c r="N84" s="22" t="s">
        <v>6970</v>
      </c>
      <c r="O84" s="22" t="s">
        <v>6971</v>
      </c>
      <c r="P84" s="20" t="s">
        <v>6744</v>
      </c>
      <c r="Q84" s="20" t="s">
        <v>6180</v>
      </c>
      <c r="R84" s="20" t="s">
        <v>5813</v>
      </c>
      <c r="S84" s="20" t="str">
        <f>HYPERLINK("https://mapy.cz/zakladni?x=14.8991667&amp;y=50.4330556&amp;z=16&amp;source=coor&amp;id=14.8991667,50.4330556","mapy.cz")</f>
        <v>mapy.cz</v>
      </c>
      <c r="T84" s="13" t="s">
        <v>5813</v>
      </c>
      <c r="U84" s="25" t="s">
        <v>6854</v>
      </c>
    </row>
    <row r="85" spans="1:22" ht="15" x14ac:dyDescent="0.25">
      <c r="A85" s="20" t="s">
        <v>3394</v>
      </c>
      <c r="B85" s="20" t="s">
        <v>5937</v>
      </c>
      <c r="C85" s="20" t="s">
        <v>6181</v>
      </c>
      <c r="D85" s="20" t="s">
        <v>6745</v>
      </c>
      <c r="E85" s="22" t="s">
        <v>1146</v>
      </c>
      <c r="F85" s="20" t="s">
        <v>5945</v>
      </c>
      <c r="G85" s="20" t="s">
        <v>6609</v>
      </c>
      <c r="H85" s="20" t="s">
        <v>5813</v>
      </c>
      <c r="I85" s="20" t="s">
        <v>6804</v>
      </c>
      <c r="J85" s="20" t="s">
        <v>6182</v>
      </c>
      <c r="K85" s="20" t="s">
        <v>6183</v>
      </c>
      <c r="M85" s="20" t="s">
        <v>6552</v>
      </c>
      <c r="N85" s="22" t="s">
        <v>1295</v>
      </c>
      <c r="O85" s="22" t="s">
        <v>6991</v>
      </c>
      <c r="P85" s="20" t="s">
        <v>6746</v>
      </c>
      <c r="Q85" s="20" t="s">
        <v>6184</v>
      </c>
      <c r="R85" s="20" t="s">
        <v>5813</v>
      </c>
      <c r="S85" s="20" t="str">
        <f>HYPERLINK("https://mapy.cz/zakladni?x=14.5422222&amp;y=50.0261111&amp;z=16&amp;source=coor&amp;id=14.5422222,50.0261111","mapy.cz")</f>
        <v>mapy.cz</v>
      </c>
      <c r="T85" s="24" t="s">
        <v>6874</v>
      </c>
      <c r="U85" s="25" t="s">
        <v>6876</v>
      </c>
    </row>
    <row r="86" spans="1:22" ht="15" x14ac:dyDescent="0.25">
      <c r="A86" s="20" t="s">
        <v>3394</v>
      </c>
      <c r="B86" s="20" t="s">
        <v>6185</v>
      </c>
      <c r="C86" s="20" t="s">
        <v>6186</v>
      </c>
      <c r="D86" s="20" t="s">
        <v>1173</v>
      </c>
      <c r="E86" s="20" t="s">
        <v>1173</v>
      </c>
      <c r="F86" s="20" t="s">
        <v>6187</v>
      </c>
      <c r="G86" s="20" t="s">
        <v>6610</v>
      </c>
      <c r="H86" s="20" t="s">
        <v>5813</v>
      </c>
      <c r="I86" s="20" t="s">
        <v>6802</v>
      </c>
      <c r="J86" s="20" t="s">
        <v>6188</v>
      </c>
      <c r="K86" s="20" t="s">
        <v>6189</v>
      </c>
      <c r="M86" s="20" t="s">
        <v>6552</v>
      </c>
      <c r="N86" s="22" t="s">
        <v>6992</v>
      </c>
      <c r="O86" s="22" t="s">
        <v>6993</v>
      </c>
      <c r="P86" s="20" t="s">
        <v>6747</v>
      </c>
      <c r="Q86" s="20" t="s">
        <v>6190</v>
      </c>
      <c r="R86" s="20" t="s">
        <v>5813</v>
      </c>
      <c r="S86" s="20" t="str">
        <f>HYPERLINK("https://mapy.cz/zakladni?x=15.9386111&amp;y=49.5652778&amp;z=16&amp;source=coor&amp;id=15.9386111,49.5652778","mapy.cz")</f>
        <v>mapy.cz</v>
      </c>
      <c r="T86" s="13" t="s">
        <v>5813</v>
      </c>
      <c r="U86" s="25" t="s">
        <v>6877</v>
      </c>
    </row>
    <row r="87" spans="1:22" ht="15" x14ac:dyDescent="0.25">
      <c r="A87" s="20" t="s">
        <v>3394</v>
      </c>
      <c r="B87" s="20" t="s">
        <v>5937</v>
      </c>
      <c r="C87" s="20" t="s">
        <v>6191</v>
      </c>
      <c r="D87" s="20" t="s">
        <v>6021</v>
      </c>
      <c r="E87" s="20" t="s">
        <v>1102</v>
      </c>
      <c r="F87" s="20" t="s">
        <v>6192</v>
      </c>
      <c r="G87" s="20" t="s">
        <v>6611</v>
      </c>
      <c r="H87" s="20" t="s">
        <v>5813</v>
      </c>
      <c r="I87" s="20" t="s">
        <v>5847</v>
      </c>
      <c r="J87" s="20" t="s">
        <v>6023</v>
      </c>
      <c r="K87" s="20" t="s">
        <v>6193</v>
      </c>
      <c r="M87" s="20" t="s">
        <v>6552</v>
      </c>
      <c r="N87" s="22" t="s">
        <v>1293</v>
      </c>
      <c r="O87" s="22" t="s">
        <v>6962</v>
      </c>
      <c r="P87" s="20" t="s">
        <v>6727</v>
      </c>
      <c r="Q87" s="20" t="s">
        <v>6194</v>
      </c>
      <c r="R87" s="20" t="s">
        <v>5813</v>
      </c>
      <c r="S87" s="20" t="str">
        <f>HYPERLINK("https://mapy.cz/zakladni?x=16.6241667&amp;y=49.5925000&amp;z=16&amp;source=coor&amp;id=16.6241667,49.5925000","mapy.cz")</f>
        <v>mapy.cz</v>
      </c>
      <c r="T87" s="13" t="s">
        <v>5813</v>
      </c>
      <c r="U87" s="25" t="s">
        <v>6846</v>
      </c>
    </row>
    <row r="88" spans="1:22" ht="15" x14ac:dyDescent="0.25">
      <c r="A88" s="20" t="s">
        <v>3394</v>
      </c>
      <c r="B88" s="20" t="s">
        <v>6195</v>
      </c>
      <c r="C88" s="20" t="s">
        <v>6196</v>
      </c>
      <c r="D88" s="20" t="s">
        <v>6197</v>
      </c>
      <c r="E88" s="20" t="s">
        <v>1104</v>
      </c>
      <c r="F88" s="20" t="s">
        <v>6037</v>
      </c>
      <c r="G88" s="20" t="s">
        <v>6612</v>
      </c>
      <c r="H88" s="20" t="s">
        <v>5813</v>
      </c>
      <c r="I88" s="20" t="s">
        <v>6801</v>
      </c>
      <c r="J88" s="20" t="s">
        <v>6198</v>
      </c>
      <c r="K88" s="20" t="s">
        <v>6199</v>
      </c>
      <c r="M88" s="20" t="s">
        <v>6552</v>
      </c>
      <c r="N88" s="22" t="s">
        <v>6948</v>
      </c>
      <c r="O88" s="22" t="s">
        <v>6965</v>
      </c>
      <c r="P88" s="20" t="s">
        <v>6716</v>
      </c>
      <c r="Q88" s="20" t="s">
        <v>6200</v>
      </c>
      <c r="R88" s="20" t="s">
        <v>5813</v>
      </c>
      <c r="S88" s="20" t="str">
        <f>HYPERLINK("https://mapy.cz/zakladni?x=16.2694444&amp;y=49.1011111&amp;z=16&amp;source=coor&amp;id=16.2694444,49.1011111","mapy.cz")</f>
        <v>mapy.cz</v>
      </c>
      <c r="T88" s="13" t="s">
        <v>5813</v>
      </c>
      <c r="U88" s="25" t="s">
        <v>6849</v>
      </c>
    </row>
    <row r="89" spans="1:22" ht="15" x14ac:dyDescent="0.25">
      <c r="A89" s="20" t="s">
        <v>3394</v>
      </c>
      <c r="B89" s="20" t="s">
        <v>5955</v>
      </c>
      <c r="C89" s="20" t="s">
        <v>6201</v>
      </c>
      <c r="D89" s="20" t="s">
        <v>6202</v>
      </c>
      <c r="E89" s="20" t="s">
        <v>1172</v>
      </c>
      <c r="F89" s="20" t="s">
        <v>6075</v>
      </c>
      <c r="G89" s="20" t="s">
        <v>6613</v>
      </c>
      <c r="H89" s="20" t="s">
        <v>5813</v>
      </c>
      <c r="I89" s="20" t="s">
        <v>6807</v>
      </c>
      <c r="J89" s="20" t="s">
        <v>6203</v>
      </c>
      <c r="K89" s="20" t="s">
        <v>6204</v>
      </c>
      <c r="M89" s="20" t="s">
        <v>6552</v>
      </c>
      <c r="N89" s="22" t="s">
        <v>6948</v>
      </c>
      <c r="O89" s="22" t="s">
        <v>6994</v>
      </c>
      <c r="P89" s="20" t="s">
        <v>6716</v>
      </c>
      <c r="Q89" s="20" t="s">
        <v>6205</v>
      </c>
      <c r="R89" s="20" t="s">
        <v>5813</v>
      </c>
      <c r="S89" s="20" t="str">
        <f>HYPERLINK("https://mapy.cz/zakladni?x=16.4319444&amp;y=49.0305556&amp;z=16&amp;source=coor&amp;id=16.4319444,49.0305556","mapy.cz")</f>
        <v>mapy.cz</v>
      </c>
      <c r="T89" s="13" t="s">
        <v>5813</v>
      </c>
      <c r="U89" s="25" t="s">
        <v>6878</v>
      </c>
    </row>
    <row r="90" spans="1:22" ht="15" x14ac:dyDescent="0.25">
      <c r="A90" s="20" t="s">
        <v>3394</v>
      </c>
      <c r="B90" s="20" t="s">
        <v>5937</v>
      </c>
      <c r="C90" s="20" t="s">
        <v>6206</v>
      </c>
      <c r="D90" s="20" t="s">
        <v>6207</v>
      </c>
      <c r="E90" s="20" t="s">
        <v>1165</v>
      </c>
      <c r="F90" s="20" t="s">
        <v>6208</v>
      </c>
      <c r="G90" s="20" t="s">
        <v>6614</v>
      </c>
      <c r="H90" s="20" t="s">
        <v>5813</v>
      </c>
      <c r="I90" s="20" t="s">
        <v>5979</v>
      </c>
      <c r="J90" s="20" t="s">
        <v>6209</v>
      </c>
      <c r="K90" s="20" t="s">
        <v>6077</v>
      </c>
      <c r="M90" s="20" t="s">
        <v>6552</v>
      </c>
      <c r="N90" s="22" t="s">
        <v>6943</v>
      </c>
      <c r="O90" s="22" t="s">
        <v>6995</v>
      </c>
      <c r="P90" s="20" t="s">
        <v>6716</v>
      </c>
      <c r="Q90" s="20" t="s">
        <v>6210</v>
      </c>
      <c r="R90" s="20" t="s">
        <v>5813</v>
      </c>
      <c r="S90" s="20" t="str">
        <f>HYPERLINK("https://mapy.cz/zakladni?x=16.1800000&amp;y=49.1066667&amp;z=16&amp;source=coor&amp;id=16.1800000,49.1066667","mapy.cz")</f>
        <v>mapy.cz</v>
      </c>
      <c r="T90" s="13" t="s">
        <v>5813</v>
      </c>
      <c r="U90" s="25" t="s">
        <v>6879</v>
      </c>
    </row>
    <row r="91" spans="1:22" ht="15" x14ac:dyDescent="0.25">
      <c r="A91" s="20" t="s">
        <v>3394</v>
      </c>
      <c r="B91" s="20" t="s">
        <v>5937</v>
      </c>
      <c r="C91" s="20" t="s">
        <v>6211</v>
      </c>
      <c r="D91" s="20" t="s">
        <v>6212</v>
      </c>
      <c r="E91" s="20" t="s">
        <v>1128</v>
      </c>
      <c r="F91" s="20" t="s">
        <v>6213</v>
      </c>
      <c r="G91" s="20" t="s">
        <v>6615</v>
      </c>
      <c r="H91" s="20" t="s">
        <v>5813</v>
      </c>
      <c r="I91" s="20" t="s">
        <v>5847</v>
      </c>
      <c r="J91" s="20" t="s">
        <v>6214</v>
      </c>
      <c r="K91" s="20" t="s">
        <v>6077</v>
      </c>
      <c r="M91" s="20" t="s">
        <v>6552</v>
      </c>
      <c r="N91" s="22" t="s">
        <v>1307</v>
      </c>
      <c r="O91" s="22" t="s">
        <v>6996</v>
      </c>
      <c r="P91" s="20" t="s">
        <v>6748</v>
      </c>
      <c r="Q91" s="20" t="s">
        <v>6215</v>
      </c>
      <c r="R91" s="20" t="s">
        <v>5813</v>
      </c>
      <c r="S91" s="20" t="str">
        <f>HYPERLINK("https://mapy.cz/zakladni?x=17.6480556&amp;y=49.3861111&amp;z=16&amp;source=coor&amp;id=17.6480556,49.3861111","mapy.cz")</f>
        <v>mapy.cz</v>
      </c>
      <c r="T91" s="13" t="s">
        <v>5813</v>
      </c>
      <c r="U91" s="25" t="s">
        <v>6880</v>
      </c>
    </row>
    <row r="92" spans="1:22" ht="15" x14ac:dyDescent="0.25">
      <c r="A92" s="20" t="s">
        <v>3394</v>
      </c>
      <c r="B92" s="20" t="s">
        <v>5955</v>
      </c>
      <c r="C92" s="20" t="s">
        <v>6216</v>
      </c>
      <c r="D92" s="20" t="s">
        <v>6217</v>
      </c>
      <c r="E92" s="20" t="s">
        <v>1102</v>
      </c>
      <c r="F92" s="20" t="s">
        <v>6218</v>
      </c>
      <c r="G92" s="20" t="s">
        <v>6616</v>
      </c>
      <c r="H92" s="20" t="s">
        <v>5813</v>
      </c>
      <c r="I92" s="20" t="s">
        <v>6807</v>
      </c>
      <c r="J92" s="20" t="s">
        <v>6219</v>
      </c>
      <c r="K92" s="20" t="s">
        <v>6220</v>
      </c>
      <c r="M92" s="20" t="s">
        <v>6552</v>
      </c>
      <c r="N92" s="22" t="s">
        <v>6992</v>
      </c>
      <c r="O92" s="22" t="s">
        <v>6997</v>
      </c>
      <c r="P92" s="20" t="s">
        <v>6749</v>
      </c>
      <c r="Q92" s="20" t="s">
        <v>6221</v>
      </c>
      <c r="R92" s="20" t="s">
        <v>5813</v>
      </c>
      <c r="S92" s="20" t="str">
        <f>HYPERLINK("https://mapy.cz/zakladni?x=16.5033333&amp;y=49.5127778&amp;z=16&amp;source=coor&amp;id=16.5033333,49.5127778","mapy.cz")</f>
        <v>mapy.cz</v>
      </c>
      <c r="T92" s="13" t="s">
        <v>5813</v>
      </c>
      <c r="U92" s="25" t="s">
        <v>6881</v>
      </c>
      <c r="V92" s="14" t="s">
        <v>5813</v>
      </c>
    </row>
    <row r="93" spans="1:22" ht="15" x14ac:dyDescent="0.25">
      <c r="A93" s="20" t="s">
        <v>3394</v>
      </c>
      <c r="B93" s="20" t="s">
        <v>6222</v>
      </c>
      <c r="C93" s="20" t="s">
        <v>6223</v>
      </c>
      <c r="D93" s="20" t="s">
        <v>1138</v>
      </c>
      <c r="E93" s="20" t="s">
        <v>1138</v>
      </c>
      <c r="F93" s="20" t="s">
        <v>6224</v>
      </c>
      <c r="G93" s="20" t="s">
        <v>6617</v>
      </c>
      <c r="H93" s="20" t="s">
        <v>5813</v>
      </c>
      <c r="I93" s="20" t="s">
        <v>6802</v>
      </c>
      <c r="J93" s="20" t="s">
        <v>6225</v>
      </c>
      <c r="K93" s="20" t="s">
        <v>6072</v>
      </c>
      <c r="M93" s="20" t="s">
        <v>6552</v>
      </c>
      <c r="N93" s="22" t="s">
        <v>1205</v>
      </c>
      <c r="O93" s="22" t="s">
        <v>6998</v>
      </c>
      <c r="P93" s="20" t="s">
        <v>6750</v>
      </c>
      <c r="Q93" s="20" t="s">
        <v>5813</v>
      </c>
      <c r="R93" s="20" t="s">
        <v>5813</v>
      </c>
      <c r="S93" s="20" t="str">
        <f>HYPERLINK("https://mapy.cz/zakladni?x=17.2416667&amp;y=49.6202778&amp;z=16&amp;source=coor&amp;id=17.2416667,49.6202778","mapy.cz")</f>
        <v>mapy.cz</v>
      </c>
      <c r="T93" s="13" t="s">
        <v>5813</v>
      </c>
      <c r="U93" s="25" t="s">
        <v>6882</v>
      </c>
    </row>
    <row r="94" spans="1:22" ht="15" x14ac:dyDescent="0.25">
      <c r="A94" s="20" t="s">
        <v>3394</v>
      </c>
      <c r="B94" s="20" t="s">
        <v>5937</v>
      </c>
      <c r="C94" s="20" t="s">
        <v>6226</v>
      </c>
      <c r="D94" s="20" t="s">
        <v>6227</v>
      </c>
      <c r="E94" s="20" t="s">
        <v>1128</v>
      </c>
      <c r="F94" s="20" t="s">
        <v>5846</v>
      </c>
      <c r="G94" s="20" t="s">
        <v>6618</v>
      </c>
      <c r="H94" s="20" t="s">
        <v>5813</v>
      </c>
      <c r="I94" s="20" t="s">
        <v>6799</v>
      </c>
      <c r="J94" s="20" t="s">
        <v>5814</v>
      </c>
      <c r="K94" s="20" t="s">
        <v>6228</v>
      </c>
      <c r="M94" s="20" t="s">
        <v>6552</v>
      </c>
      <c r="N94" s="22" t="s">
        <v>1204</v>
      </c>
      <c r="O94" s="22" t="s">
        <v>6999</v>
      </c>
      <c r="P94" s="20" t="s">
        <v>6737</v>
      </c>
      <c r="Q94" s="20" t="s">
        <v>6229</v>
      </c>
      <c r="R94" s="20" t="s">
        <v>5813</v>
      </c>
      <c r="S94" s="20" t="str">
        <f>HYPERLINK("https://mapy.cz/zakladni?x=17.6177778&amp;y=49.3191667&amp;z=16&amp;source=coor&amp;id=17.6177778,49.3191667","mapy.cz")</f>
        <v>mapy.cz</v>
      </c>
      <c r="T94" s="13" t="s">
        <v>5813</v>
      </c>
      <c r="U94" s="25" t="s">
        <v>6883</v>
      </c>
    </row>
    <row r="95" spans="1:22" ht="15" x14ac:dyDescent="0.25">
      <c r="A95" s="20" t="s">
        <v>3394</v>
      </c>
      <c r="B95" s="20" t="s">
        <v>5937</v>
      </c>
      <c r="C95" s="20" t="s">
        <v>6230</v>
      </c>
      <c r="D95" s="20" t="s">
        <v>5820</v>
      </c>
      <c r="E95" s="20" t="s">
        <v>1106</v>
      </c>
      <c r="F95" s="20" t="s">
        <v>5829</v>
      </c>
      <c r="G95" s="20" t="s">
        <v>6619</v>
      </c>
      <c r="H95" s="20" t="s">
        <v>5813</v>
      </c>
      <c r="I95" s="20" t="s">
        <v>5846</v>
      </c>
      <c r="J95" s="20" t="s">
        <v>6231</v>
      </c>
      <c r="K95" s="20" t="s">
        <v>5971</v>
      </c>
      <c r="M95" s="20" t="s">
        <v>6552</v>
      </c>
      <c r="N95" s="22" t="s">
        <v>1203</v>
      </c>
      <c r="O95" s="22" t="s">
        <v>7000</v>
      </c>
      <c r="P95" s="20" t="s">
        <v>6699</v>
      </c>
      <c r="Q95" s="20" t="s">
        <v>6232</v>
      </c>
      <c r="R95" s="20" t="s">
        <v>5813</v>
      </c>
      <c r="S95" s="20" t="str">
        <f>HYPERLINK("https://mapy.cz/zakladni?x=16.7802778&amp;y=48.8902778&amp;z=16&amp;source=coor&amp;id=16.7802778,48.8902778","mapy.cz")</f>
        <v>mapy.cz</v>
      </c>
      <c r="T95" s="13" t="s">
        <v>5813</v>
      </c>
      <c r="U95" s="25" t="s">
        <v>6884</v>
      </c>
    </row>
    <row r="96" spans="1:22" ht="15" x14ac:dyDescent="0.25">
      <c r="A96" s="20" t="s">
        <v>3394</v>
      </c>
      <c r="B96" s="20" t="s">
        <v>5926</v>
      </c>
      <c r="C96" s="20" t="s">
        <v>6079</v>
      </c>
      <c r="D96" s="23" t="s">
        <v>6710</v>
      </c>
      <c r="E96" s="20" t="s">
        <v>1106</v>
      </c>
      <c r="F96" s="20" t="s">
        <v>5845</v>
      </c>
      <c r="G96" s="20" t="s">
        <v>6711</v>
      </c>
      <c r="H96" s="20" t="s">
        <v>5813</v>
      </c>
      <c r="I96" s="20" t="s">
        <v>6799</v>
      </c>
      <c r="J96" s="20" t="s">
        <v>5929</v>
      </c>
      <c r="K96" s="20" t="s">
        <v>5930</v>
      </c>
      <c r="M96" s="20" t="s">
        <v>6552</v>
      </c>
      <c r="N96" s="22" t="s">
        <v>1203</v>
      </c>
      <c r="O96" s="22" t="s">
        <v>6941</v>
      </c>
      <c r="P96" s="20" t="s">
        <v>6712</v>
      </c>
      <c r="Q96" s="20" t="s">
        <v>6233</v>
      </c>
      <c r="R96" s="20" t="s">
        <v>5813</v>
      </c>
      <c r="S96" s="20" t="str">
        <f>HYPERLINK("https://mapy.cz/zakladni?x=16.7788889&amp;y=48.9236111&amp;z=16&amp;source=coor&amp;id=16.7788889,48.9236111","mapy.cz")</f>
        <v>mapy.cz</v>
      </c>
      <c r="T96" s="24" t="s">
        <v>6816</v>
      </c>
      <c r="U96" s="25" t="s">
        <v>6826</v>
      </c>
      <c r="V96" s="26" t="s">
        <v>6818</v>
      </c>
    </row>
    <row r="97" spans="1:21" ht="15" x14ac:dyDescent="0.25">
      <c r="A97" s="20" t="s">
        <v>3394</v>
      </c>
      <c r="B97" s="20" t="s">
        <v>5926</v>
      </c>
      <c r="C97" s="20" t="s">
        <v>6234</v>
      </c>
      <c r="D97" s="20" t="s">
        <v>6235</v>
      </c>
      <c r="E97" s="20" t="s">
        <v>1114</v>
      </c>
      <c r="F97" s="20" t="s">
        <v>5813</v>
      </c>
      <c r="G97" s="20" t="s">
        <v>6620</v>
      </c>
      <c r="H97" s="20" t="s">
        <v>5813</v>
      </c>
      <c r="I97" s="20" t="s">
        <v>6799</v>
      </c>
      <c r="J97" s="20" t="s">
        <v>6236</v>
      </c>
      <c r="K97" s="20" t="s">
        <v>6072</v>
      </c>
      <c r="M97" s="20" t="s">
        <v>6552</v>
      </c>
      <c r="N97" s="22" t="s">
        <v>7001</v>
      </c>
      <c r="O97" s="22" t="s">
        <v>7002</v>
      </c>
      <c r="P97" s="20" t="s">
        <v>6751</v>
      </c>
      <c r="Q97" s="20" t="s">
        <v>5813</v>
      </c>
      <c r="R97" s="20" t="s">
        <v>5813</v>
      </c>
      <c r="S97" s="20" t="str">
        <f>HYPERLINK("https://mapy.cz/zakladni?x=17.5322222&amp;y=48.8655556&amp;z=16&amp;source=coor&amp;id=17.5322222,48.8655556","mapy.cz")</f>
        <v>mapy.cz</v>
      </c>
      <c r="T97" s="13" t="s">
        <v>5813</v>
      </c>
      <c r="U97" s="25" t="s">
        <v>6885</v>
      </c>
    </row>
    <row r="98" spans="1:21" ht="15" x14ac:dyDescent="0.25">
      <c r="A98" s="20" t="s">
        <v>3394</v>
      </c>
      <c r="B98" s="20" t="s">
        <v>5926</v>
      </c>
      <c r="C98" s="20" t="s">
        <v>6237</v>
      </c>
      <c r="D98" s="20" t="s">
        <v>6238</v>
      </c>
      <c r="E98" s="20" t="s">
        <v>1170</v>
      </c>
      <c r="F98" s="20" t="s">
        <v>5813</v>
      </c>
      <c r="G98" s="20" t="s">
        <v>6621</v>
      </c>
      <c r="H98" s="20" t="s">
        <v>5813</v>
      </c>
      <c r="I98" s="20" t="s">
        <v>6801</v>
      </c>
      <c r="J98" s="20" t="s">
        <v>6239</v>
      </c>
      <c r="K98" s="20" t="s">
        <v>6072</v>
      </c>
      <c r="M98" s="20" t="s">
        <v>6552</v>
      </c>
      <c r="N98" s="22" t="s">
        <v>1204</v>
      </c>
      <c r="O98" s="22" t="s">
        <v>7003</v>
      </c>
      <c r="P98" s="20" t="s">
        <v>6752</v>
      </c>
      <c r="Q98" s="20" t="s">
        <v>5813</v>
      </c>
      <c r="R98" s="20" t="s">
        <v>5813</v>
      </c>
      <c r="S98" s="20" t="str">
        <f>HYPERLINK("https://mapy.cz/zakladni?x=17.0577778&amp;y=49.3338889&amp;z=16&amp;source=coor&amp;id=17.0577778,49.3338889","mapy.cz")</f>
        <v>mapy.cz</v>
      </c>
      <c r="T98" s="13" t="s">
        <v>5813</v>
      </c>
      <c r="U98" s="25" t="s">
        <v>6886</v>
      </c>
    </row>
    <row r="99" spans="1:21" ht="15" x14ac:dyDescent="0.25">
      <c r="A99" s="20" t="s">
        <v>3394</v>
      </c>
      <c r="B99" s="20" t="s">
        <v>5926</v>
      </c>
      <c r="C99" s="20" t="s">
        <v>6240</v>
      </c>
      <c r="D99" s="20" t="s">
        <v>6241</v>
      </c>
      <c r="E99" s="20" t="s">
        <v>1114</v>
      </c>
      <c r="F99" s="20" t="s">
        <v>5813</v>
      </c>
      <c r="G99" s="20" t="s">
        <v>6622</v>
      </c>
      <c r="H99" s="20" t="s">
        <v>5813</v>
      </c>
      <c r="I99" s="20" t="s">
        <v>5846</v>
      </c>
      <c r="J99" s="20" t="s">
        <v>6242</v>
      </c>
      <c r="K99" s="20" t="s">
        <v>6072</v>
      </c>
      <c r="M99" s="20" t="s">
        <v>6552</v>
      </c>
      <c r="N99" s="22" t="s">
        <v>6968</v>
      </c>
      <c r="O99" s="22" t="s">
        <v>7004</v>
      </c>
      <c r="P99" s="20" t="s">
        <v>6753</v>
      </c>
      <c r="Q99" s="20" t="s">
        <v>5813</v>
      </c>
      <c r="R99" s="20" t="s">
        <v>5813</v>
      </c>
      <c r="S99" s="20" t="str">
        <f>HYPERLINK("https://mapy.cz/zakladni?x=17.3169444&amp;y=48.8494444&amp;z=16&amp;source=coor&amp;id=17.3169444,48.8494444","mapy.cz")</f>
        <v>mapy.cz</v>
      </c>
      <c r="T99" s="13" t="s">
        <v>5813</v>
      </c>
      <c r="U99" s="25" t="s">
        <v>6887</v>
      </c>
    </row>
    <row r="100" spans="1:21" ht="15" x14ac:dyDescent="0.25">
      <c r="A100" s="20" t="s">
        <v>3394</v>
      </c>
      <c r="B100" s="20" t="s">
        <v>5926</v>
      </c>
      <c r="C100" s="20" t="s">
        <v>6243</v>
      </c>
      <c r="D100" s="20" t="s">
        <v>6244</v>
      </c>
      <c r="E100" s="20" t="s">
        <v>1103</v>
      </c>
      <c r="F100" s="20" t="s">
        <v>5951</v>
      </c>
      <c r="G100" s="20" t="s">
        <v>6623</v>
      </c>
      <c r="H100" s="20" t="s">
        <v>5813</v>
      </c>
      <c r="I100" s="20" t="s">
        <v>5846</v>
      </c>
      <c r="J100" s="20" t="s">
        <v>6245</v>
      </c>
      <c r="K100" s="20" t="s">
        <v>5888</v>
      </c>
      <c r="M100" s="20" t="s">
        <v>6552</v>
      </c>
      <c r="N100" s="22" t="s">
        <v>6948</v>
      </c>
      <c r="O100" s="22" t="s">
        <v>7005</v>
      </c>
      <c r="P100" s="20" t="s">
        <v>6754</v>
      </c>
      <c r="Q100" s="20" t="s">
        <v>6246</v>
      </c>
      <c r="R100" s="20" t="s">
        <v>5813</v>
      </c>
      <c r="S100" s="20" t="str">
        <f>HYPERLINK("https://mapy.cz/zakladni?x=16.5530556&amp;y=49.1827778&amp;z=16&amp;source=coor&amp;id=16.5530556,49.1827778","mapy.cz")</f>
        <v>mapy.cz</v>
      </c>
      <c r="T100" s="13" t="s">
        <v>5813</v>
      </c>
      <c r="U100" s="25" t="s">
        <v>6888</v>
      </c>
    </row>
    <row r="101" spans="1:21" ht="15" x14ac:dyDescent="0.25">
      <c r="A101" s="20" t="s">
        <v>3394</v>
      </c>
      <c r="B101" s="20" t="s">
        <v>5926</v>
      </c>
      <c r="C101" s="20" t="s">
        <v>6243</v>
      </c>
      <c r="D101" s="20" t="s">
        <v>6244</v>
      </c>
      <c r="E101" s="20" t="s">
        <v>1103</v>
      </c>
      <c r="F101" s="20" t="s">
        <v>5951</v>
      </c>
      <c r="G101" s="20" t="s">
        <v>6623</v>
      </c>
      <c r="H101" s="20" t="s">
        <v>5813</v>
      </c>
      <c r="I101" s="20" t="s">
        <v>5846</v>
      </c>
      <c r="J101" s="20" t="s">
        <v>6245</v>
      </c>
      <c r="K101" s="20" t="s">
        <v>5888</v>
      </c>
      <c r="M101" s="20" t="s">
        <v>6552</v>
      </c>
      <c r="N101" s="22" t="s">
        <v>6948</v>
      </c>
      <c r="O101" s="22" t="s">
        <v>7005</v>
      </c>
      <c r="P101" s="20" t="s">
        <v>6755</v>
      </c>
      <c r="Q101" s="20" t="s">
        <v>6247</v>
      </c>
      <c r="R101" s="20" t="s">
        <v>5813</v>
      </c>
      <c r="S101" s="20" t="str">
        <f>HYPERLINK("https://mapy.cz/zakladni?x=16.5530556&amp;y=49.1827778&amp;z=16&amp;source=coor&amp;id=16.5530556,49.1827778","mapy.cz")</f>
        <v>mapy.cz</v>
      </c>
      <c r="T101" s="13" t="s">
        <v>5813</v>
      </c>
      <c r="U101" s="25" t="s">
        <v>6888</v>
      </c>
    </row>
    <row r="102" spans="1:21" ht="15" x14ac:dyDescent="0.25">
      <c r="A102" s="20" t="s">
        <v>3394</v>
      </c>
      <c r="B102" s="20" t="s">
        <v>5926</v>
      </c>
      <c r="C102" s="20" t="s">
        <v>6248</v>
      </c>
      <c r="D102" s="20" t="s">
        <v>5978</v>
      </c>
      <c r="E102" s="20" t="s">
        <v>1103</v>
      </c>
      <c r="F102" s="20" t="s">
        <v>5813</v>
      </c>
      <c r="G102" s="20" t="s">
        <v>6624</v>
      </c>
      <c r="H102" s="20" t="s">
        <v>5813</v>
      </c>
      <c r="I102" s="20" t="s">
        <v>6799</v>
      </c>
      <c r="J102" s="20" t="s">
        <v>6249</v>
      </c>
      <c r="K102" s="20" t="s">
        <v>6140</v>
      </c>
      <c r="M102" s="20" t="s">
        <v>6552</v>
      </c>
      <c r="N102" s="22" t="s">
        <v>1203</v>
      </c>
      <c r="O102" s="22" t="s">
        <v>6951</v>
      </c>
      <c r="P102" s="20" t="s">
        <v>6699</v>
      </c>
      <c r="Q102" s="20" t="s">
        <v>5813</v>
      </c>
      <c r="R102" s="20" t="s">
        <v>5813</v>
      </c>
      <c r="S102" s="20" t="str">
        <f>HYPERLINK("https://mapy.cz/zakladni?x=16.6708333&amp;y=49.1675000&amp;z=16&amp;source=coor&amp;id=16.6708333,49.1675000","mapy.cz")</f>
        <v>mapy.cz</v>
      </c>
      <c r="T102" s="13" t="s">
        <v>5813</v>
      </c>
      <c r="U102" s="25" t="s">
        <v>6837</v>
      </c>
    </row>
    <row r="103" spans="1:21" ht="15" x14ac:dyDescent="0.25">
      <c r="A103" s="20" t="s">
        <v>3394</v>
      </c>
      <c r="B103" s="20" t="s">
        <v>5926</v>
      </c>
      <c r="C103" s="20" t="s">
        <v>6250</v>
      </c>
      <c r="D103" s="20" t="s">
        <v>6251</v>
      </c>
      <c r="E103" s="20" t="s">
        <v>1103</v>
      </c>
      <c r="F103" s="20" t="s">
        <v>5979</v>
      </c>
      <c r="G103" s="20" t="s">
        <v>6625</v>
      </c>
      <c r="H103" s="20" t="s">
        <v>5813</v>
      </c>
      <c r="I103" s="20" t="s">
        <v>5847</v>
      </c>
      <c r="J103" s="20" t="s">
        <v>6252</v>
      </c>
      <c r="K103" s="20" t="s">
        <v>5888</v>
      </c>
      <c r="M103" s="20" t="s">
        <v>6552</v>
      </c>
      <c r="N103" s="22" t="s">
        <v>6948</v>
      </c>
      <c r="O103" s="22" t="s">
        <v>7005</v>
      </c>
      <c r="P103" s="20" t="s">
        <v>6756</v>
      </c>
      <c r="Q103" s="20" t="s">
        <v>6253</v>
      </c>
      <c r="R103" s="20" t="s">
        <v>5813</v>
      </c>
      <c r="S103" s="20" t="str">
        <f t="shared" ref="S103:S108" si="0">HYPERLINK("https://mapy.cz/zakladni?x=16.5666667&amp;y=49.1830556&amp;z=16&amp;source=coor&amp;id=16.5666667,49.1830556","mapy.cz")</f>
        <v>mapy.cz</v>
      </c>
      <c r="T103" s="13" t="s">
        <v>5813</v>
      </c>
      <c r="U103" s="25" t="s">
        <v>6888</v>
      </c>
    </row>
    <row r="104" spans="1:21" ht="15" x14ac:dyDescent="0.25">
      <c r="A104" s="20" t="s">
        <v>3394</v>
      </c>
      <c r="B104" s="20" t="s">
        <v>5926</v>
      </c>
      <c r="C104" s="20" t="s">
        <v>6250</v>
      </c>
      <c r="D104" s="20" t="s">
        <v>6251</v>
      </c>
      <c r="E104" s="20" t="s">
        <v>1103</v>
      </c>
      <c r="F104" s="20" t="s">
        <v>5979</v>
      </c>
      <c r="G104" s="20" t="s">
        <v>6625</v>
      </c>
      <c r="H104" s="20" t="s">
        <v>5813</v>
      </c>
      <c r="I104" s="20" t="s">
        <v>5847</v>
      </c>
      <c r="J104" s="20" t="s">
        <v>6252</v>
      </c>
      <c r="K104" s="20" t="s">
        <v>5888</v>
      </c>
      <c r="M104" s="20" t="s">
        <v>6552</v>
      </c>
      <c r="N104" s="22" t="s">
        <v>6948</v>
      </c>
      <c r="O104" s="22" t="s">
        <v>7005</v>
      </c>
      <c r="P104" s="20" t="s">
        <v>6756</v>
      </c>
      <c r="Q104" s="20" t="s">
        <v>6254</v>
      </c>
      <c r="R104" s="20" t="s">
        <v>5813</v>
      </c>
      <c r="S104" s="20" t="str">
        <f t="shared" si="0"/>
        <v>mapy.cz</v>
      </c>
      <c r="T104" s="13" t="s">
        <v>5813</v>
      </c>
      <c r="U104" s="25" t="s">
        <v>6888</v>
      </c>
    </row>
    <row r="105" spans="1:21" ht="15" x14ac:dyDescent="0.25">
      <c r="A105" s="20" t="s">
        <v>3394</v>
      </c>
      <c r="B105" s="20" t="s">
        <v>5926</v>
      </c>
      <c r="C105" s="20" t="s">
        <v>6250</v>
      </c>
      <c r="D105" s="20" t="s">
        <v>6251</v>
      </c>
      <c r="E105" s="20" t="s">
        <v>1103</v>
      </c>
      <c r="F105" s="20" t="s">
        <v>5979</v>
      </c>
      <c r="G105" s="20" t="s">
        <v>6625</v>
      </c>
      <c r="H105" s="20" t="s">
        <v>5813</v>
      </c>
      <c r="I105" s="20" t="s">
        <v>5847</v>
      </c>
      <c r="J105" s="20" t="s">
        <v>6252</v>
      </c>
      <c r="K105" s="20" t="s">
        <v>5888</v>
      </c>
      <c r="M105" s="20" t="s">
        <v>6552</v>
      </c>
      <c r="N105" s="22" t="s">
        <v>6948</v>
      </c>
      <c r="O105" s="22" t="s">
        <v>7005</v>
      </c>
      <c r="P105" s="20" t="s">
        <v>6756</v>
      </c>
      <c r="Q105" s="20" t="s">
        <v>6255</v>
      </c>
      <c r="R105" s="20" t="s">
        <v>5813</v>
      </c>
      <c r="S105" s="20" t="str">
        <f t="shared" si="0"/>
        <v>mapy.cz</v>
      </c>
      <c r="T105" s="13" t="s">
        <v>5813</v>
      </c>
      <c r="U105" s="25" t="s">
        <v>6888</v>
      </c>
    </row>
    <row r="106" spans="1:21" ht="15" x14ac:dyDescent="0.25">
      <c r="A106" s="20" t="s">
        <v>3394</v>
      </c>
      <c r="B106" s="20" t="s">
        <v>5926</v>
      </c>
      <c r="C106" s="20" t="s">
        <v>6256</v>
      </c>
      <c r="D106" s="20" t="s">
        <v>6251</v>
      </c>
      <c r="E106" s="20" t="s">
        <v>1103</v>
      </c>
      <c r="F106" s="20" t="s">
        <v>5891</v>
      </c>
      <c r="G106" s="20" t="s">
        <v>6625</v>
      </c>
      <c r="H106" s="20" t="s">
        <v>5813</v>
      </c>
      <c r="I106" s="20" t="s">
        <v>5847</v>
      </c>
      <c r="J106" s="20" t="s">
        <v>6257</v>
      </c>
      <c r="K106" s="20" t="s">
        <v>5888</v>
      </c>
      <c r="M106" s="20" t="s">
        <v>6552</v>
      </c>
      <c r="N106" s="22" t="s">
        <v>6948</v>
      </c>
      <c r="O106" s="22" t="s">
        <v>7005</v>
      </c>
      <c r="P106" s="20" t="s">
        <v>6716</v>
      </c>
      <c r="Q106" s="20" t="s">
        <v>6258</v>
      </c>
      <c r="R106" s="20" t="s">
        <v>5813</v>
      </c>
      <c r="S106" s="20" t="str">
        <f t="shared" si="0"/>
        <v>mapy.cz</v>
      </c>
      <c r="T106" s="13" t="s">
        <v>5813</v>
      </c>
      <c r="U106" s="25" t="s">
        <v>6888</v>
      </c>
    </row>
    <row r="107" spans="1:21" ht="15" x14ac:dyDescent="0.25">
      <c r="A107" s="20" t="s">
        <v>3394</v>
      </c>
      <c r="B107" s="20" t="s">
        <v>5926</v>
      </c>
      <c r="C107" s="20" t="s">
        <v>6259</v>
      </c>
      <c r="D107" s="20" t="s">
        <v>6251</v>
      </c>
      <c r="E107" s="20" t="s">
        <v>1103</v>
      </c>
      <c r="F107" s="20" t="s">
        <v>5979</v>
      </c>
      <c r="G107" s="20" t="s">
        <v>6625</v>
      </c>
      <c r="H107" s="20" t="s">
        <v>5813</v>
      </c>
      <c r="I107" s="20" t="s">
        <v>5847</v>
      </c>
      <c r="J107" s="20" t="s">
        <v>6260</v>
      </c>
      <c r="K107" s="20" t="s">
        <v>5888</v>
      </c>
      <c r="M107" s="20" t="s">
        <v>6552</v>
      </c>
      <c r="N107" s="22" t="s">
        <v>6948</v>
      </c>
      <c r="O107" s="22" t="s">
        <v>7005</v>
      </c>
      <c r="P107" s="20" t="s">
        <v>6757</v>
      </c>
      <c r="Q107" s="20" t="s">
        <v>6261</v>
      </c>
      <c r="R107" s="20" t="s">
        <v>5813</v>
      </c>
      <c r="S107" s="20" t="str">
        <f t="shared" si="0"/>
        <v>mapy.cz</v>
      </c>
      <c r="T107" s="13" t="s">
        <v>5813</v>
      </c>
      <c r="U107" s="25" t="s">
        <v>6888</v>
      </c>
    </row>
    <row r="108" spans="1:21" ht="15" x14ac:dyDescent="0.25">
      <c r="A108" s="20" t="s">
        <v>3394</v>
      </c>
      <c r="B108" s="20" t="s">
        <v>5926</v>
      </c>
      <c r="C108" s="20" t="s">
        <v>6259</v>
      </c>
      <c r="D108" s="20" t="s">
        <v>6251</v>
      </c>
      <c r="E108" s="20" t="s">
        <v>1103</v>
      </c>
      <c r="F108" s="20" t="s">
        <v>5979</v>
      </c>
      <c r="G108" s="20" t="s">
        <v>6625</v>
      </c>
      <c r="H108" s="20" t="s">
        <v>5813</v>
      </c>
      <c r="I108" s="20" t="s">
        <v>5847</v>
      </c>
      <c r="J108" s="20" t="s">
        <v>6260</v>
      </c>
      <c r="K108" s="20" t="s">
        <v>5888</v>
      </c>
      <c r="M108" s="20" t="s">
        <v>6552</v>
      </c>
      <c r="N108" s="22" t="s">
        <v>6948</v>
      </c>
      <c r="O108" s="22" t="s">
        <v>7005</v>
      </c>
      <c r="P108" s="20" t="s">
        <v>6757</v>
      </c>
      <c r="Q108" s="20" t="s">
        <v>6262</v>
      </c>
      <c r="R108" s="20" t="s">
        <v>5813</v>
      </c>
      <c r="S108" s="20" t="str">
        <f t="shared" si="0"/>
        <v>mapy.cz</v>
      </c>
      <c r="T108" s="13" t="s">
        <v>5813</v>
      </c>
      <c r="U108" s="25" t="s">
        <v>6888</v>
      </c>
    </row>
    <row r="109" spans="1:21" ht="15" x14ac:dyDescent="0.25">
      <c r="A109" s="20" t="s">
        <v>3394</v>
      </c>
      <c r="B109" s="20" t="s">
        <v>5926</v>
      </c>
      <c r="C109" s="20" t="s">
        <v>6263</v>
      </c>
      <c r="D109" s="20" t="s">
        <v>5817</v>
      </c>
      <c r="E109" s="20" t="s">
        <v>1104</v>
      </c>
      <c r="F109" s="20" t="s">
        <v>5813</v>
      </c>
      <c r="G109" s="20" t="s">
        <v>6626</v>
      </c>
      <c r="H109" s="20" t="s">
        <v>5813</v>
      </c>
      <c r="I109" s="20" t="s">
        <v>6801</v>
      </c>
      <c r="J109" s="20" t="s">
        <v>6264</v>
      </c>
      <c r="K109" s="20" t="s">
        <v>6265</v>
      </c>
      <c r="M109" s="20" t="s">
        <v>6552</v>
      </c>
      <c r="N109" s="22" t="s">
        <v>1203</v>
      </c>
      <c r="O109" s="22" t="s">
        <v>7006</v>
      </c>
      <c r="P109" s="20" t="s">
        <v>6699</v>
      </c>
      <c r="Q109" s="20" t="s">
        <v>5813</v>
      </c>
      <c r="R109" s="20" t="s">
        <v>5813</v>
      </c>
      <c r="S109" s="20" t="str">
        <f>HYPERLINK("https://mapy.cz/zakladni?x=16.6752778&amp;y=49.1008333&amp;z=16&amp;source=coor&amp;id=16.6752778,49.1008333","mapy.cz")</f>
        <v>mapy.cz</v>
      </c>
      <c r="T109" s="13" t="s">
        <v>5813</v>
      </c>
      <c r="U109" s="25" t="s">
        <v>6889</v>
      </c>
    </row>
    <row r="110" spans="1:21" ht="15" x14ac:dyDescent="0.25">
      <c r="A110" s="20" t="s">
        <v>3394</v>
      </c>
      <c r="B110" s="20" t="s">
        <v>5937</v>
      </c>
      <c r="C110" s="20" t="s">
        <v>6266</v>
      </c>
      <c r="D110" s="20" t="s">
        <v>6267</v>
      </c>
      <c r="E110" s="20" t="s">
        <v>1138</v>
      </c>
      <c r="F110" s="20" t="s">
        <v>5945</v>
      </c>
      <c r="G110" s="20" t="s">
        <v>6627</v>
      </c>
      <c r="H110" s="20" t="s">
        <v>5813</v>
      </c>
      <c r="I110" s="20" t="s">
        <v>6801</v>
      </c>
      <c r="J110" s="20" t="s">
        <v>6268</v>
      </c>
      <c r="K110" s="20" t="s">
        <v>6269</v>
      </c>
      <c r="M110" s="20" t="s">
        <v>6552</v>
      </c>
      <c r="N110" s="22" t="s">
        <v>1302</v>
      </c>
      <c r="O110" s="22" t="s">
        <v>7007</v>
      </c>
      <c r="P110" s="20" t="s">
        <v>6758</v>
      </c>
      <c r="Q110" s="20" t="s">
        <v>6270</v>
      </c>
      <c r="R110" s="20" t="s">
        <v>5813</v>
      </c>
      <c r="S110" s="20" t="str">
        <f>HYPERLINK("https://mapy.cz/zakladni?x=17.0486111&amp;y=49.5802778&amp;z=16&amp;source=coor&amp;id=17.0486111,49.5802778","mapy.cz")</f>
        <v>mapy.cz</v>
      </c>
      <c r="T110" s="13" t="s">
        <v>5813</v>
      </c>
      <c r="U110" s="25" t="s">
        <v>6890</v>
      </c>
    </row>
    <row r="111" spans="1:21" ht="15" x14ac:dyDescent="0.25">
      <c r="A111" s="20" t="s">
        <v>3394</v>
      </c>
      <c r="B111" s="20" t="s">
        <v>5937</v>
      </c>
      <c r="C111" s="20" t="s">
        <v>6271</v>
      </c>
      <c r="D111" s="20" t="s">
        <v>6267</v>
      </c>
      <c r="E111" s="20" t="s">
        <v>1138</v>
      </c>
      <c r="F111" s="20" t="s">
        <v>6144</v>
      </c>
      <c r="G111" s="20" t="s">
        <v>6628</v>
      </c>
      <c r="H111" s="20" t="s">
        <v>5813</v>
      </c>
      <c r="I111" s="20" t="s">
        <v>6801</v>
      </c>
      <c r="J111" s="20" t="s">
        <v>6268</v>
      </c>
      <c r="K111" s="20" t="s">
        <v>6269</v>
      </c>
      <c r="M111" s="20" t="s">
        <v>6552</v>
      </c>
      <c r="N111" s="22" t="s">
        <v>1302</v>
      </c>
      <c r="O111" s="22" t="s">
        <v>7007</v>
      </c>
      <c r="P111" s="20" t="s">
        <v>6758</v>
      </c>
      <c r="Q111" s="20" t="s">
        <v>6272</v>
      </c>
      <c r="R111" s="20" t="s">
        <v>5813</v>
      </c>
      <c r="S111" s="20" t="str">
        <f>HYPERLINK("https://mapy.cz/zakladni?x=17.0408333&amp;y=49.5850000&amp;z=16&amp;source=coor&amp;id=17.0408333,49.5850000","mapy.cz")</f>
        <v>mapy.cz</v>
      </c>
      <c r="T111" s="13" t="s">
        <v>5813</v>
      </c>
      <c r="U111" s="25" t="s">
        <v>6890</v>
      </c>
    </row>
    <row r="112" spans="1:21" ht="15" x14ac:dyDescent="0.25">
      <c r="A112" s="20" t="s">
        <v>3394</v>
      </c>
      <c r="B112" s="20" t="s">
        <v>5937</v>
      </c>
      <c r="C112" s="20" t="s">
        <v>6273</v>
      </c>
      <c r="D112" s="20" t="s">
        <v>6274</v>
      </c>
      <c r="E112" s="20" t="s">
        <v>1104</v>
      </c>
      <c r="F112" s="20" t="s">
        <v>6275</v>
      </c>
      <c r="G112" s="20" t="s">
        <v>6629</v>
      </c>
      <c r="H112" s="20" t="s">
        <v>5813</v>
      </c>
      <c r="I112" s="20" t="s">
        <v>5846</v>
      </c>
      <c r="J112" s="20" t="s">
        <v>6276</v>
      </c>
      <c r="K112" s="20" t="s">
        <v>6128</v>
      </c>
      <c r="M112" s="20" t="s">
        <v>6552</v>
      </c>
      <c r="N112" s="22" t="s">
        <v>6943</v>
      </c>
      <c r="O112" s="22" t="s">
        <v>6980</v>
      </c>
      <c r="P112" s="20" t="s">
        <v>6714</v>
      </c>
      <c r="Q112" s="20" t="s">
        <v>6277</v>
      </c>
      <c r="R112" s="20" t="s">
        <v>5813</v>
      </c>
      <c r="S112" s="20" t="str">
        <f>HYPERLINK("https://mapy.cz/zakladni?x=16.3744444&amp;y=49.1730556&amp;z=16&amp;source=coor&amp;id=16.3744444,49.1730556","mapy.cz")</f>
        <v>mapy.cz</v>
      </c>
      <c r="T112" s="13" t="s">
        <v>5813</v>
      </c>
      <c r="U112" s="25" t="s">
        <v>6864</v>
      </c>
    </row>
    <row r="113" spans="1:21" ht="15" x14ac:dyDescent="0.25">
      <c r="A113" s="20" t="s">
        <v>3394</v>
      </c>
      <c r="B113" s="20" t="s">
        <v>5937</v>
      </c>
      <c r="C113" s="20" t="s">
        <v>6278</v>
      </c>
      <c r="D113" s="20" t="s">
        <v>6279</v>
      </c>
      <c r="E113" s="20" t="s">
        <v>1128</v>
      </c>
      <c r="F113" s="20" t="s">
        <v>6280</v>
      </c>
      <c r="G113" s="20" t="s">
        <v>6630</v>
      </c>
      <c r="H113" s="20" t="s">
        <v>5813</v>
      </c>
      <c r="I113" s="20" t="s">
        <v>6801</v>
      </c>
      <c r="J113" s="20" t="s">
        <v>6281</v>
      </c>
      <c r="K113" s="20" t="s">
        <v>6282</v>
      </c>
      <c r="M113" s="20" t="s">
        <v>6552</v>
      </c>
      <c r="N113" s="22" t="s">
        <v>1205</v>
      </c>
      <c r="O113" s="22" t="s">
        <v>7008</v>
      </c>
      <c r="P113" s="20" t="s">
        <v>6736</v>
      </c>
      <c r="Q113" s="20" t="s">
        <v>6283</v>
      </c>
      <c r="R113" s="20" t="s">
        <v>5813</v>
      </c>
      <c r="S113" s="20" t="str">
        <f>HYPERLINK("https://mapy.cz/zakladni?x=17.3605556&amp;y=49.3680556&amp;z=16&amp;source=coor&amp;id=17.3605556,49.3680556","mapy.cz")</f>
        <v>mapy.cz</v>
      </c>
      <c r="T113" s="13" t="s">
        <v>5813</v>
      </c>
      <c r="U113" s="25" t="s">
        <v>6891</v>
      </c>
    </row>
    <row r="114" spans="1:21" ht="15" x14ac:dyDescent="0.25">
      <c r="A114" s="20" t="s">
        <v>3390</v>
      </c>
      <c r="B114" s="20" t="s">
        <v>6284</v>
      </c>
      <c r="C114" s="20" t="s">
        <v>6285</v>
      </c>
      <c r="D114" s="20" t="s">
        <v>1120</v>
      </c>
      <c r="E114" s="20" t="s">
        <v>1120</v>
      </c>
      <c r="F114" s="20" t="s">
        <v>6286</v>
      </c>
      <c r="G114" s="20" t="s">
        <v>6631</v>
      </c>
      <c r="H114" s="20" t="s">
        <v>5813</v>
      </c>
      <c r="I114" s="20" t="s">
        <v>5848</v>
      </c>
      <c r="J114" s="20" t="s">
        <v>6287</v>
      </c>
      <c r="K114" s="20" t="s">
        <v>6288</v>
      </c>
      <c r="M114" s="20" t="s">
        <v>6552</v>
      </c>
      <c r="N114" s="22" t="s">
        <v>1303</v>
      </c>
      <c r="O114" s="22" t="s">
        <v>7009</v>
      </c>
      <c r="P114" s="20" t="s">
        <v>6759</v>
      </c>
      <c r="Q114" s="20" t="s">
        <v>6289</v>
      </c>
      <c r="R114" s="20" t="s">
        <v>5813</v>
      </c>
      <c r="S114" s="20" t="str">
        <f>HYPERLINK("https://mapy.cz/zakladni?x=17.2216667&amp;y=50.2250000&amp;z=16&amp;source=coor&amp;id=17.2216667,50.2250000","mapy.cz")</f>
        <v>mapy.cz</v>
      </c>
      <c r="T114" s="13" t="s">
        <v>5813</v>
      </c>
      <c r="U114" s="25" t="s">
        <v>6892</v>
      </c>
    </row>
    <row r="115" spans="1:21" ht="15" x14ac:dyDescent="0.25">
      <c r="A115" s="20" t="s">
        <v>3390</v>
      </c>
      <c r="B115" s="20" t="s">
        <v>6284</v>
      </c>
      <c r="C115" s="20" t="s">
        <v>6290</v>
      </c>
      <c r="D115" s="20" t="s">
        <v>6291</v>
      </c>
      <c r="E115" s="20" t="s">
        <v>1160</v>
      </c>
      <c r="F115" s="20" t="s">
        <v>5813</v>
      </c>
      <c r="G115" s="20" t="s">
        <v>6632</v>
      </c>
      <c r="H115" s="20" t="s">
        <v>5813</v>
      </c>
      <c r="I115" s="20" t="s">
        <v>6802</v>
      </c>
      <c r="J115" s="20" t="s">
        <v>6292</v>
      </c>
      <c r="K115" s="20" t="s">
        <v>5822</v>
      </c>
      <c r="M115" s="20" t="s">
        <v>6552</v>
      </c>
      <c r="N115" s="22" t="s">
        <v>1304</v>
      </c>
      <c r="O115" s="22" t="s">
        <v>7010</v>
      </c>
      <c r="P115" s="20" t="s">
        <v>6760</v>
      </c>
      <c r="Q115" s="20" t="s">
        <v>6293</v>
      </c>
      <c r="R115" s="20" t="s">
        <v>5813</v>
      </c>
      <c r="S115" s="20" t="str">
        <f>HYPERLINK("https://mapy.cz/zakladni?x=17.0405556&amp;y=50.0319444&amp;z=16&amp;source=coor&amp;id=17.0405556,50.0319444","mapy.cz")</f>
        <v>mapy.cz</v>
      </c>
      <c r="T115" s="13" t="s">
        <v>5813</v>
      </c>
      <c r="U115" s="25" t="s">
        <v>6893</v>
      </c>
    </row>
    <row r="116" spans="1:21" ht="15" x14ac:dyDescent="0.25">
      <c r="A116" s="20" t="s">
        <v>3386</v>
      </c>
      <c r="B116" s="20" t="s">
        <v>6294</v>
      </c>
      <c r="C116" s="20" t="s">
        <v>5916</v>
      </c>
      <c r="D116" s="20" t="s">
        <v>1114</v>
      </c>
      <c r="E116" s="20" t="s">
        <v>1114</v>
      </c>
      <c r="F116" s="20" t="s">
        <v>5813</v>
      </c>
      <c r="G116" s="20" t="s">
        <v>6633</v>
      </c>
      <c r="H116" s="20" t="s">
        <v>5813</v>
      </c>
      <c r="I116" s="20" t="s">
        <v>6802</v>
      </c>
      <c r="J116" s="20" t="s">
        <v>6295</v>
      </c>
      <c r="K116" s="20" t="s">
        <v>6296</v>
      </c>
      <c r="M116" s="20" t="s">
        <v>6552</v>
      </c>
      <c r="N116" s="22" t="s">
        <v>1201</v>
      </c>
      <c r="O116" s="22" t="s">
        <v>7011</v>
      </c>
      <c r="P116" s="20" t="s">
        <v>6693</v>
      </c>
      <c r="Q116" s="20" t="s">
        <v>6297</v>
      </c>
      <c r="R116" s="20" t="s">
        <v>5813</v>
      </c>
      <c r="S116" s="20" t="str">
        <f>HYPERLINK("https://mapy.cz/zakladni?x=17.2694444&amp;y=48.9719444&amp;z=16&amp;source=coor&amp;id=17.2694444,48.9719444","mapy.cz")</f>
        <v>mapy.cz</v>
      </c>
      <c r="T116" s="13" t="s">
        <v>5813</v>
      </c>
      <c r="U116" s="25" t="s">
        <v>6894</v>
      </c>
    </row>
    <row r="117" spans="1:21" ht="15" x14ac:dyDescent="0.25">
      <c r="A117" s="20" t="s">
        <v>3386</v>
      </c>
      <c r="B117" s="20" t="s">
        <v>6294</v>
      </c>
      <c r="C117" s="20" t="s">
        <v>6298</v>
      </c>
      <c r="D117" s="20" t="s">
        <v>1114</v>
      </c>
      <c r="E117" s="20" t="s">
        <v>1114</v>
      </c>
      <c r="F117" s="20" t="s">
        <v>5813</v>
      </c>
      <c r="G117" s="20" t="s">
        <v>6634</v>
      </c>
      <c r="H117" s="20" t="s">
        <v>5813</v>
      </c>
      <c r="I117" s="20" t="s">
        <v>6805</v>
      </c>
      <c r="J117" s="20" t="s">
        <v>6299</v>
      </c>
      <c r="K117" s="20" t="s">
        <v>5824</v>
      </c>
      <c r="M117" s="20" t="s">
        <v>6552</v>
      </c>
      <c r="N117" s="22" t="s">
        <v>1201</v>
      </c>
      <c r="O117" s="22" t="s">
        <v>6937</v>
      </c>
      <c r="P117" s="20" t="s">
        <v>6693</v>
      </c>
      <c r="Q117" s="20" t="s">
        <v>6300</v>
      </c>
      <c r="R117" s="20" t="s">
        <v>5813</v>
      </c>
      <c r="S117" s="20" t="str">
        <f>HYPERLINK("https://mapy.cz/zakladni?x=17.1213889&amp;y=48.8563889&amp;z=16&amp;source=coor&amp;id=17.1213889,48.8563889","mapy.cz")</f>
        <v>mapy.cz</v>
      </c>
      <c r="T117" s="13" t="s">
        <v>5813</v>
      </c>
      <c r="U117" s="25" t="s">
        <v>6822</v>
      </c>
    </row>
    <row r="118" spans="1:21" ht="15" x14ac:dyDescent="0.25">
      <c r="A118" s="20" t="s">
        <v>3390</v>
      </c>
      <c r="B118" s="20" t="s">
        <v>6284</v>
      </c>
      <c r="C118" s="20" t="s">
        <v>6301</v>
      </c>
      <c r="D118" s="20" t="s">
        <v>6302</v>
      </c>
      <c r="E118" s="20" t="s">
        <v>1105</v>
      </c>
      <c r="F118" s="20" t="s">
        <v>5813</v>
      </c>
      <c r="G118" s="20" t="s">
        <v>6635</v>
      </c>
      <c r="H118" s="20" t="s">
        <v>5813</v>
      </c>
      <c r="I118" s="20" t="s">
        <v>6802</v>
      </c>
      <c r="J118" s="20" t="s">
        <v>6303</v>
      </c>
      <c r="K118" s="20" t="s">
        <v>6304</v>
      </c>
      <c r="M118" s="20" t="s">
        <v>6552</v>
      </c>
      <c r="N118" s="22" t="s">
        <v>6936</v>
      </c>
      <c r="O118" s="22" t="s">
        <v>7012</v>
      </c>
      <c r="P118" s="20" t="s">
        <v>6761</v>
      </c>
      <c r="Q118" s="20" t="s">
        <v>6305</v>
      </c>
      <c r="R118" s="20" t="s">
        <v>5813</v>
      </c>
      <c r="S118" s="20" t="str">
        <f>HYPERLINK("https://mapy.cz/zakladni?x=17.4205556&amp;y=49.9986111&amp;z=16&amp;source=coor&amp;id=17.4205556,49.9986111","mapy.cz")</f>
        <v>mapy.cz</v>
      </c>
      <c r="T118" s="13" t="s">
        <v>5813</v>
      </c>
      <c r="U118" s="25" t="s">
        <v>6895</v>
      </c>
    </row>
    <row r="119" spans="1:21" ht="15" x14ac:dyDescent="0.25">
      <c r="A119" s="20" t="s">
        <v>3390</v>
      </c>
      <c r="B119" s="20" t="s">
        <v>6284</v>
      </c>
      <c r="C119" s="20" t="s">
        <v>6306</v>
      </c>
      <c r="D119" s="20" t="s">
        <v>6307</v>
      </c>
      <c r="E119" s="20" t="s">
        <v>1120</v>
      </c>
      <c r="F119" s="20" t="s">
        <v>5813</v>
      </c>
      <c r="G119" s="20" t="s">
        <v>6636</v>
      </c>
      <c r="H119" s="20" t="s">
        <v>5813</v>
      </c>
      <c r="I119" s="20" t="s">
        <v>6805</v>
      </c>
      <c r="J119" s="20" t="s">
        <v>6308</v>
      </c>
      <c r="K119" s="20" t="s">
        <v>5839</v>
      </c>
      <c r="M119" s="20" t="s">
        <v>6552</v>
      </c>
      <c r="N119" s="22" t="s">
        <v>1303</v>
      </c>
      <c r="O119" s="22" t="s">
        <v>7013</v>
      </c>
      <c r="P119" s="20" t="s">
        <v>6762</v>
      </c>
      <c r="Q119" s="20" t="s">
        <v>6309</v>
      </c>
      <c r="R119" s="20" t="s">
        <v>5813</v>
      </c>
      <c r="S119" s="20" t="str">
        <f>HYPERLINK("https://mapy.cz/zakladni?x=17.1127778&amp;y=50.2208333&amp;z=16&amp;source=coor&amp;id=17.1127778,50.2208333","mapy.cz")</f>
        <v>mapy.cz</v>
      </c>
      <c r="T119" s="13" t="s">
        <v>5813</v>
      </c>
      <c r="U119" s="25" t="s">
        <v>6896</v>
      </c>
    </row>
    <row r="120" spans="1:21" ht="15" x14ac:dyDescent="0.25">
      <c r="A120" s="20" t="s">
        <v>3394</v>
      </c>
      <c r="B120" s="20" t="s">
        <v>5937</v>
      </c>
      <c r="C120" s="20" t="s">
        <v>6310</v>
      </c>
      <c r="D120" s="20" t="s">
        <v>6311</v>
      </c>
      <c r="E120" s="20" t="s">
        <v>1103</v>
      </c>
      <c r="F120" s="20" t="s">
        <v>5813</v>
      </c>
      <c r="G120" s="20" t="s">
        <v>6637</v>
      </c>
      <c r="H120" s="20" t="s">
        <v>5813</v>
      </c>
      <c r="I120" s="20" t="s">
        <v>6799</v>
      </c>
      <c r="J120" s="20" t="s">
        <v>6312</v>
      </c>
      <c r="K120" s="20" t="s">
        <v>6313</v>
      </c>
      <c r="M120" s="20" t="s">
        <v>6552</v>
      </c>
      <c r="N120" s="22" t="s">
        <v>1203</v>
      </c>
      <c r="O120" s="22" t="s">
        <v>6986</v>
      </c>
      <c r="P120" s="20" t="s">
        <v>6699</v>
      </c>
      <c r="Q120" s="20" t="s">
        <v>6314</v>
      </c>
      <c r="R120" s="20" t="s">
        <v>5813</v>
      </c>
      <c r="S120" s="20" t="str">
        <f>HYPERLINK("https://mapy.cz/zakladni?x=16.6458333&amp;y=49.1775000&amp;z=16&amp;source=coor&amp;id=16.6458333,49.1775000","mapy.cz")</f>
        <v>mapy.cz</v>
      </c>
      <c r="T120" s="13" t="s">
        <v>5813</v>
      </c>
      <c r="U120" s="25" t="s">
        <v>6897</v>
      </c>
    </row>
    <row r="121" spans="1:21" ht="15" x14ac:dyDescent="0.25">
      <c r="A121" s="20" t="s">
        <v>3394</v>
      </c>
      <c r="B121" s="20" t="s">
        <v>6315</v>
      </c>
      <c r="C121" s="20" t="s">
        <v>6763</v>
      </c>
      <c r="D121" s="20" t="s">
        <v>6764</v>
      </c>
      <c r="E121" s="20" t="s">
        <v>1170</v>
      </c>
      <c r="F121" s="20" t="s">
        <v>5951</v>
      </c>
      <c r="G121" s="20" t="s">
        <v>6765</v>
      </c>
      <c r="H121" s="20" t="s">
        <v>5813</v>
      </c>
      <c r="I121" s="20" t="s">
        <v>6799</v>
      </c>
      <c r="J121" s="20" t="s">
        <v>6316</v>
      </c>
      <c r="K121" s="20" t="s">
        <v>6317</v>
      </c>
      <c r="M121" s="20" t="s">
        <v>6552</v>
      </c>
      <c r="N121" s="22" t="s">
        <v>1302</v>
      </c>
      <c r="O121" s="22" t="s">
        <v>7014</v>
      </c>
      <c r="P121" s="20" t="s">
        <v>6766</v>
      </c>
      <c r="Q121" s="20" t="s">
        <v>6318</v>
      </c>
      <c r="R121" s="20" t="s">
        <v>5813</v>
      </c>
      <c r="S121" s="20" t="str">
        <f>HYPERLINK("https://mapy.cz/zakladni?x=16.8713889&amp;y=49.2766667&amp;z=16&amp;source=coor&amp;id=16.8713889,49.2766667","mapy.cz")</f>
        <v>mapy.cz</v>
      </c>
      <c r="T121" s="13" t="s">
        <v>5813</v>
      </c>
      <c r="U121" s="25" t="s">
        <v>6898</v>
      </c>
    </row>
    <row r="122" spans="1:21" ht="15" x14ac:dyDescent="0.25">
      <c r="A122" s="20" t="s">
        <v>3394</v>
      </c>
      <c r="B122" s="20" t="s">
        <v>5926</v>
      </c>
      <c r="C122" s="20" t="s">
        <v>6319</v>
      </c>
      <c r="D122" s="20" t="s">
        <v>1112</v>
      </c>
      <c r="E122" s="20" t="s">
        <v>1112</v>
      </c>
      <c r="F122" s="20" t="s">
        <v>5813</v>
      </c>
      <c r="G122" s="20" t="s">
        <v>6638</v>
      </c>
      <c r="H122" s="20" t="s">
        <v>5813</v>
      </c>
      <c r="I122" s="20" t="s">
        <v>6799</v>
      </c>
      <c r="J122" s="20" t="s">
        <v>6320</v>
      </c>
      <c r="K122" s="20" t="s">
        <v>6321</v>
      </c>
      <c r="M122" s="20" t="s">
        <v>6552</v>
      </c>
      <c r="N122" s="22" t="s">
        <v>1314</v>
      </c>
      <c r="O122" s="22" t="s">
        <v>7015</v>
      </c>
      <c r="P122" s="20" t="s">
        <v>6767</v>
      </c>
      <c r="Q122" s="20" t="s">
        <v>6322</v>
      </c>
      <c r="R122" s="20" t="s">
        <v>5813</v>
      </c>
      <c r="S122" s="20" t="str">
        <f>HYPERLINK("https://mapy.cz/zakladni?x=18.3250000&amp;y=49.6683333&amp;z=16&amp;source=coor&amp;id=18.3250000,49.6683333","mapy.cz")</f>
        <v>mapy.cz</v>
      </c>
      <c r="T122" s="13" t="s">
        <v>5813</v>
      </c>
      <c r="U122" s="25" t="s">
        <v>6899</v>
      </c>
    </row>
    <row r="123" spans="1:21" ht="15" x14ac:dyDescent="0.25">
      <c r="A123" s="20" t="s">
        <v>3394</v>
      </c>
      <c r="B123" s="20" t="s">
        <v>6323</v>
      </c>
      <c r="C123" s="20" t="s">
        <v>6324</v>
      </c>
      <c r="D123" s="20" t="s">
        <v>5840</v>
      </c>
      <c r="E123" s="20" t="s">
        <v>1106</v>
      </c>
      <c r="F123" s="20" t="s">
        <v>5847</v>
      </c>
      <c r="G123" s="20" t="s">
        <v>6639</v>
      </c>
      <c r="H123" s="20" t="s">
        <v>5813</v>
      </c>
      <c r="I123" s="20" t="s">
        <v>6800</v>
      </c>
      <c r="J123" s="20" t="s">
        <v>6325</v>
      </c>
      <c r="K123" s="20" t="s">
        <v>5863</v>
      </c>
      <c r="M123" s="20" t="s">
        <v>6552</v>
      </c>
      <c r="N123" s="22" t="s">
        <v>1198</v>
      </c>
      <c r="O123" s="22" t="s">
        <v>6981</v>
      </c>
      <c r="P123" s="20" t="s">
        <v>6738</v>
      </c>
      <c r="Q123" s="20" t="s">
        <v>6326</v>
      </c>
      <c r="R123" s="20" t="s">
        <v>5813</v>
      </c>
      <c r="S123" s="20" t="str">
        <f>HYPERLINK("https://mapy.cz/zakladni?x=16.6211111&amp;y=48.8019444&amp;z=16&amp;source=coor&amp;id=16.6211111,48.8019444","mapy.cz")</f>
        <v>mapy.cz</v>
      </c>
      <c r="T123" s="13" t="s">
        <v>5813</v>
      </c>
      <c r="U123" s="25" t="s">
        <v>6865</v>
      </c>
    </row>
    <row r="124" spans="1:21" ht="15" x14ac:dyDescent="0.25">
      <c r="A124" s="20" t="s">
        <v>3394</v>
      </c>
      <c r="B124" s="20" t="s">
        <v>5926</v>
      </c>
      <c r="C124" s="20" t="s">
        <v>6327</v>
      </c>
      <c r="D124" s="20" t="s">
        <v>6328</v>
      </c>
      <c r="E124" s="20" t="s">
        <v>1103</v>
      </c>
      <c r="F124" s="20" t="s">
        <v>5813</v>
      </c>
      <c r="G124" s="20" t="s">
        <v>6640</v>
      </c>
      <c r="H124" s="20" t="s">
        <v>5813</v>
      </c>
      <c r="I124" s="20" t="s">
        <v>6799</v>
      </c>
      <c r="J124" s="20" t="s">
        <v>6060</v>
      </c>
      <c r="K124" s="20" t="s">
        <v>5824</v>
      </c>
      <c r="M124" s="20" t="s">
        <v>6552</v>
      </c>
      <c r="N124" s="22" t="s">
        <v>6948</v>
      </c>
      <c r="O124" s="22" t="s">
        <v>7016</v>
      </c>
      <c r="P124" s="20" t="s">
        <v>6716</v>
      </c>
      <c r="Q124" s="20" t="s">
        <v>6329</v>
      </c>
      <c r="R124" s="20" t="s">
        <v>5813</v>
      </c>
      <c r="S124" s="20" t="str">
        <f>HYPERLINK("https://mapy.cz/zakladni?x=16.6197222&amp;y=49.2119444&amp;z=16&amp;source=coor&amp;id=16.6197222,49.2119444","mapy.cz")</f>
        <v>mapy.cz</v>
      </c>
      <c r="T124" s="13" t="s">
        <v>5813</v>
      </c>
      <c r="U124" s="25" t="s">
        <v>6900</v>
      </c>
    </row>
    <row r="125" spans="1:21" ht="15" x14ac:dyDescent="0.25">
      <c r="A125" s="20" t="s">
        <v>3394</v>
      </c>
      <c r="B125" s="20" t="s">
        <v>5926</v>
      </c>
      <c r="C125" s="20" t="s">
        <v>6330</v>
      </c>
      <c r="D125" s="20" t="s">
        <v>1159</v>
      </c>
      <c r="E125" s="20" t="s">
        <v>1159</v>
      </c>
      <c r="F125" s="20" t="s">
        <v>5984</v>
      </c>
      <c r="G125" s="20" t="s">
        <v>6641</v>
      </c>
      <c r="H125" s="20" t="s">
        <v>5813</v>
      </c>
      <c r="I125" s="20" t="s">
        <v>6802</v>
      </c>
      <c r="J125" s="20" t="s">
        <v>6331</v>
      </c>
      <c r="K125" s="20" t="s">
        <v>6332</v>
      </c>
      <c r="M125" s="20" t="s">
        <v>6552</v>
      </c>
      <c r="N125" s="22" t="s">
        <v>1289</v>
      </c>
      <c r="O125" s="22" t="s">
        <v>6966</v>
      </c>
      <c r="P125" s="20" t="s">
        <v>6768</v>
      </c>
      <c r="Q125" s="20" t="s">
        <v>5813</v>
      </c>
      <c r="R125" s="20" t="s">
        <v>5813</v>
      </c>
      <c r="S125" s="20" t="str">
        <f>HYPERLINK("https://mapy.cz/zakladni?x=16.4675000&amp;y=49.7561111&amp;z=16&amp;source=coor&amp;id=16.4675000,49.7561111","mapy.cz")</f>
        <v>mapy.cz</v>
      </c>
      <c r="T125" s="13" t="s">
        <v>5813</v>
      </c>
      <c r="U125" s="25" t="s">
        <v>6851</v>
      </c>
    </row>
    <row r="126" spans="1:21" ht="15" x14ac:dyDescent="0.25">
      <c r="A126" s="20" t="s">
        <v>3394</v>
      </c>
      <c r="B126" s="20" t="s">
        <v>5926</v>
      </c>
      <c r="C126" s="20" t="s">
        <v>6333</v>
      </c>
      <c r="D126" s="20" t="s">
        <v>5840</v>
      </c>
      <c r="E126" s="20" t="s">
        <v>1106</v>
      </c>
      <c r="F126" s="20" t="s">
        <v>5813</v>
      </c>
      <c r="G126" s="20" t="s">
        <v>6769</v>
      </c>
      <c r="H126" s="20" t="s">
        <v>5813</v>
      </c>
      <c r="I126" s="20" t="s">
        <v>6801</v>
      </c>
      <c r="J126" s="20" t="s">
        <v>6334</v>
      </c>
      <c r="K126" s="20" t="s">
        <v>6335</v>
      </c>
      <c r="M126" s="20" t="s">
        <v>6552</v>
      </c>
      <c r="N126" s="22" t="s">
        <v>1199</v>
      </c>
      <c r="O126" s="22" t="s">
        <v>7017</v>
      </c>
      <c r="P126" s="20" t="s">
        <v>6733</v>
      </c>
      <c r="Q126" s="20" t="s">
        <v>5813</v>
      </c>
      <c r="R126" s="20" t="s">
        <v>5813</v>
      </c>
      <c r="S126" s="20" t="str">
        <f>HYPERLINK("https://mapy.cz/zakladni?x=16.6738889&amp;y=48.8194444&amp;z=16&amp;source=coor&amp;id=16.6738889,48.8194444","mapy.cz")</f>
        <v>mapy.cz</v>
      </c>
      <c r="T126" s="13" t="s">
        <v>5813</v>
      </c>
      <c r="U126" s="25" t="s">
        <v>6901</v>
      </c>
    </row>
    <row r="127" spans="1:21" ht="15" x14ac:dyDescent="0.25">
      <c r="A127" s="20" t="s">
        <v>3394</v>
      </c>
      <c r="B127" s="20" t="s">
        <v>5926</v>
      </c>
      <c r="C127" s="20" t="s">
        <v>6336</v>
      </c>
      <c r="D127" s="20" t="s">
        <v>6337</v>
      </c>
      <c r="E127" s="20" t="s">
        <v>1160</v>
      </c>
      <c r="F127" s="20" t="s">
        <v>5813</v>
      </c>
      <c r="G127" s="20" t="s">
        <v>6642</v>
      </c>
      <c r="H127" s="20" t="s">
        <v>5813</v>
      </c>
      <c r="I127" s="20" t="s">
        <v>6800</v>
      </c>
      <c r="J127" s="20" t="s">
        <v>6338</v>
      </c>
      <c r="K127" s="20" t="s">
        <v>6339</v>
      </c>
      <c r="M127" s="20" t="s">
        <v>6552</v>
      </c>
      <c r="N127" s="22" t="s">
        <v>7018</v>
      </c>
      <c r="O127" s="22" t="s">
        <v>7019</v>
      </c>
      <c r="P127" s="20" t="s">
        <v>6770</v>
      </c>
      <c r="Q127" s="20" t="s">
        <v>6340</v>
      </c>
      <c r="R127" s="20" t="s">
        <v>5813</v>
      </c>
      <c r="S127" s="20" t="str">
        <f>HYPERLINK("https://mapy.cz/zakladni?x=16.9172222&amp;y=49.7847222&amp;z=16&amp;source=coor&amp;id=16.9172222,49.7847222","mapy.cz")</f>
        <v>mapy.cz</v>
      </c>
      <c r="T127" s="13" t="s">
        <v>5813</v>
      </c>
      <c r="U127" s="25" t="s">
        <v>6902</v>
      </c>
    </row>
    <row r="128" spans="1:21" ht="15" x14ac:dyDescent="0.25">
      <c r="A128" s="20" t="s">
        <v>3394</v>
      </c>
      <c r="B128" s="20" t="s">
        <v>5926</v>
      </c>
      <c r="C128" s="20" t="s">
        <v>6341</v>
      </c>
      <c r="D128" s="20" t="s">
        <v>6342</v>
      </c>
      <c r="E128" s="20" t="s">
        <v>1106</v>
      </c>
      <c r="F128" s="20" t="s">
        <v>5828</v>
      </c>
      <c r="G128" s="20" t="s">
        <v>6643</v>
      </c>
      <c r="H128" s="20" t="s">
        <v>5813</v>
      </c>
      <c r="I128" s="20" t="s">
        <v>6806</v>
      </c>
      <c r="J128" s="20" t="s">
        <v>6343</v>
      </c>
      <c r="K128" s="20" t="s">
        <v>6344</v>
      </c>
      <c r="M128" s="20" t="s">
        <v>6552</v>
      </c>
      <c r="N128" s="22" t="s">
        <v>1200</v>
      </c>
      <c r="O128" s="22" t="s">
        <v>7020</v>
      </c>
      <c r="P128" s="20" t="s">
        <v>6693</v>
      </c>
      <c r="Q128" s="20" t="s">
        <v>5813</v>
      </c>
      <c r="R128" s="20" t="s">
        <v>5813</v>
      </c>
      <c r="S128" s="20" t="str">
        <f>HYPERLINK("https://mapy.cz/zakladni?x=16.7736111&amp;y=48.7638889&amp;z=16&amp;source=coor&amp;id=16.7736111,48.7638889","mapy.cz")</f>
        <v>mapy.cz</v>
      </c>
      <c r="T128" s="13" t="s">
        <v>5813</v>
      </c>
      <c r="U128" s="25" t="s">
        <v>6903</v>
      </c>
    </row>
    <row r="129" spans="1:22" ht="15" x14ac:dyDescent="0.25">
      <c r="A129" s="20" t="s">
        <v>3394</v>
      </c>
      <c r="B129" s="20" t="s">
        <v>5926</v>
      </c>
      <c r="C129" s="20" t="s">
        <v>6345</v>
      </c>
      <c r="D129" s="20" t="s">
        <v>6346</v>
      </c>
      <c r="E129" s="20" t="s">
        <v>1106</v>
      </c>
      <c r="F129" s="20" t="s">
        <v>5813</v>
      </c>
      <c r="G129" s="20" t="s">
        <v>6644</v>
      </c>
      <c r="H129" s="20" t="s">
        <v>5813</v>
      </c>
      <c r="I129" s="20" t="s">
        <v>6803</v>
      </c>
      <c r="J129" s="20" t="s">
        <v>6347</v>
      </c>
      <c r="K129" s="20" t="s">
        <v>6348</v>
      </c>
      <c r="M129" s="20" t="s">
        <v>6552</v>
      </c>
      <c r="N129" s="22" t="s">
        <v>1203</v>
      </c>
      <c r="O129" s="22" t="s">
        <v>6977</v>
      </c>
      <c r="P129" s="20" t="s">
        <v>6699</v>
      </c>
      <c r="Q129" s="20" t="s">
        <v>6349</v>
      </c>
      <c r="R129" s="20" t="s">
        <v>5813</v>
      </c>
      <c r="S129" s="20" t="str">
        <f>HYPERLINK("https://mapy.cz/zakladni?x=16.8458333&amp;y=49.0038889&amp;z=16&amp;source=coor&amp;id=16.8458333,49.0038889","mapy.cz")</f>
        <v>mapy.cz</v>
      </c>
      <c r="T129" s="13" t="s">
        <v>5813</v>
      </c>
      <c r="U129" s="25" t="s">
        <v>6861</v>
      </c>
    </row>
    <row r="130" spans="1:22" ht="15" x14ac:dyDescent="0.25">
      <c r="A130" s="20" t="s">
        <v>3394</v>
      </c>
      <c r="B130" s="20" t="s">
        <v>5926</v>
      </c>
      <c r="C130" s="20" t="s">
        <v>6350</v>
      </c>
      <c r="D130" s="20" t="s">
        <v>6351</v>
      </c>
      <c r="E130" s="20" t="s">
        <v>1103</v>
      </c>
      <c r="F130" s="20" t="s">
        <v>5813</v>
      </c>
      <c r="G130" s="20" t="s">
        <v>6645</v>
      </c>
      <c r="H130" s="20" t="s">
        <v>5813</v>
      </c>
      <c r="I130" s="20" t="s">
        <v>6799</v>
      </c>
      <c r="J130" s="20" t="s">
        <v>6352</v>
      </c>
      <c r="K130" s="20" t="s">
        <v>5823</v>
      </c>
      <c r="M130" s="20" t="s">
        <v>6552</v>
      </c>
      <c r="N130" s="22" t="s">
        <v>6943</v>
      </c>
      <c r="O130" s="22" t="s">
        <v>7021</v>
      </c>
      <c r="P130" s="20" t="s">
        <v>6714</v>
      </c>
      <c r="Q130" s="20" t="s">
        <v>5813</v>
      </c>
      <c r="R130" s="20" t="s">
        <v>5813</v>
      </c>
      <c r="S130" s="20" t="str">
        <f>HYPERLINK("https://mapy.cz/zakladni?x=16.5961111&amp;y=49.2638889&amp;z=16&amp;source=coor&amp;id=16.5961111,49.2638889","mapy.cz")</f>
        <v>mapy.cz</v>
      </c>
      <c r="T130" s="13" t="s">
        <v>5813</v>
      </c>
      <c r="U130" s="25" t="s">
        <v>6904</v>
      </c>
    </row>
    <row r="131" spans="1:22" ht="15" x14ac:dyDescent="0.25">
      <c r="A131" s="20" t="s">
        <v>3394</v>
      </c>
      <c r="B131" s="20" t="s">
        <v>5926</v>
      </c>
      <c r="C131" s="20" t="s">
        <v>6353</v>
      </c>
      <c r="D131" s="20" t="s">
        <v>5957</v>
      </c>
      <c r="E131" s="20" t="s">
        <v>1151</v>
      </c>
      <c r="F131" s="20" t="s">
        <v>5813</v>
      </c>
      <c r="G131" s="20" t="s">
        <v>6646</v>
      </c>
      <c r="H131" s="20" t="s">
        <v>5813</v>
      </c>
      <c r="I131" s="20" t="s">
        <v>6802</v>
      </c>
      <c r="J131" s="20" t="s">
        <v>6354</v>
      </c>
      <c r="K131" s="20" t="s">
        <v>6355</v>
      </c>
      <c r="M131" s="20" t="s">
        <v>6552</v>
      </c>
      <c r="N131" s="22" t="s">
        <v>1205</v>
      </c>
      <c r="O131" s="22" t="s">
        <v>7022</v>
      </c>
      <c r="P131" s="20" t="s">
        <v>6736</v>
      </c>
      <c r="Q131" s="20" t="s">
        <v>5813</v>
      </c>
      <c r="R131" s="20" t="s">
        <v>5813</v>
      </c>
      <c r="S131" s="20" t="str">
        <f>HYPERLINK("https://mapy.cz/zakladni?x=17.3266667&amp;y=49.3616667&amp;z=16&amp;source=coor&amp;id=17.3266667,49.3616667","mapy.cz")</f>
        <v>mapy.cz</v>
      </c>
      <c r="T131" s="13" t="s">
        <v>5813</v>
      </c>
      <c r="U131" s="25" t="s">
        <v>6905</v>
      </c>
      <c r="V131" s="12" t="s">
        <v>5813</v>
      </c>
    </row>
    <row r="132" spans="1:22" ht="15" x14ac:dyDescent="0.25">
      <c r="A132" s="20" t="s">
        <v>3394</v>
      </c>
      <c r="B132" s="20" t="s">
        <v>5926</v>
      </c>
      <c r="C132" s="20" t="s">
        <v>6356</v>
      </c>
      <c r="D132" s="20" t="s">
        <v>5817</v>
      </c>
      <c r="E132" s="20" t="s">
        <v>1104</v>
      </c>
      <c r="F132" s="20" t="s">
        <v>5813</v>
      </c>
      <c r="G132" s="20" t="s">
        <v>6647</v>
      </c>
      <c r="H132" s="20" t="s">
        <v>5813</v>
      </c>
      <c r="I132" s="20" t="s">
        <v>6801</v>
      </c>
      <c r="J132" s="20" t="s">
        <v>6357</v>
      </c>
      <c r="K132" s="20" t="s">
        <v>5903</v>
      </c>
      <c r="M132" s="20" t="s">
        <v>6552</v>
      </c>
      <c r="N132" s="22" t="s">
        <v>1203</v>
      </c>
      <c r="O132" s="22" t="s">
        <v>7006</v>
      </c>
      <c r="P132" s="20" t="s">
        <v>6699</v>
      </c>
      <c r="Q132" s="20" t="s">
        <v>5813</v>
      </c>
      <c r="R132" s="20" t="s">
        <v>5813</v>
      </c>
      <c r="S132" s="20" t="str">
        <f>HYPERLINK("https://mapy.cz/zakladni?x=16.6727778&amp;y=49.1038889&amp;z=16&amp;source=coor&amp;id=16.6727778,49.1038889","mapy.cz")</f>
        <v>mapy.cz</v>
      </c>
      <c r="T132" s="13" t="s">
        <v>5813</v>
      </c>
      <c r="U132" s="25" t="s">
        <v>6889</v>
      </c>
    </row>
    <row r="133" spans="1:22" ht="15" x14ac:dyDescent="0.25">
      <c r="A133" s="20" t="s">
        <v>3394</v>
      </c>
      <c r="B133" s="20" t="s">
        <v>5926</v>
      </c>
      <c r="C133" s="20" t="s">
        <v>6156</v>
      </c>
      <c r="D133" s="20" t="s">
        <v>5834</v>
      </c>
      <c r="E133" s="20" t="s">
        <v>1106</v>
      </c>
      <c r="F133" s="20" t="s">
        <v>5813</v>
      </c>
      <c r="G133" s="20" t="s">
        <v>6648</v>
      </c>
      <c r="H133" s="20" t="s">
        <v>5813</v>
      </c>
      <c r="I133" s="20" t="s">
        <v>6802</v>
      </c>
      <c r="J133" s="20" t="s">
        <v>6157</v>
      </c>
      <c r="K133" s="20" t="s">
        <v>5831</v>
      </c>
      <c r="M133" s="20" t="s">
        <v>6552</v>
      </c>
      <c r="N133" s="22" t="s">
        <v>1200</v>
      </c>
      <c r="O133" s="22" t="s">
        <v>7020</v>
      </c>
      <c r="P133" s="20" t="s">
        <v>6771</v>
      </c>
      <c r="Q133" s="20" t="s">
        <v>6358</v>
      </c>
      <c r="R133" s="20" t="s">
        <v>5813</v>
      </c>
      <c r="S133" s="20" t="str">
        <f>HYPERLINK("https://mapy.cz/zakladni?x=16.7916667&amp;y=48.7983333&amp;z=16&amp;source=coor&amp;id=16.7916667,48.7983333","mapy.cz")</f>
        <v>mapy.cz</v>
      </c>
      <c r="T133" s="13" t="s">
        <v>5813</v>
      </c>
      <c r="U133" s="25" t="s">
        <v>6903</v>
      </c>
      <c r="V133" s="12" t="s">
        <v>5813</v>
      </c>
    </row>
    <row r="134" spans="1:22" ht="15" x14ac:dyDescent="0.25">
      <c r="A134" s="20" t="s">
        <v>3394</v>
      </c>
      <c r="B134" s="20" t="s">
        <v>5926</v>
      </c>
      <c r="C134" s="20" t="s">
        <v>6359</v>
      </c>
      <c r="D134" s="20" t="s">
        <v>5969</v>
      </c>
      <c r="E134" s="20" t="s">
        <v>1106</v>
      </c>
      <c r="F134" s="20" t="s">
        <v>5813</v>
      </c>
      <c r="G134" s="20" t="s">
        <v>6649</v>
      </c>
      <c r="H134" s="20" t="s">
        <v>5813</v>
      </c>
      <c r="I134" s="20" t="s">
        <v>6802</v>
      </c>
      <c r="J134" s="20" t="s">
        <v>6360</v>
      </c>
      <c r="K134" s="20" t="s">
        <v>5831</v>
      </c>
      <c r="M134" s="20" t="s">
        <v>6552</v>
      </c>
      <c r="N134" s="22" t="s">
        <v>1203</v>
      </c>
      <c r="O134" s="22" t="s">
        <v>6950</v>
      </c>
      <c r="P134" s="20" t="s">
        <v>6699</v>
      </c>
      <c r="Q134" s="20" t="s">
        <v>6361</v>
      </c>
      <c r="R134" s="20" t="s">
        <v>5813</v>
      </c>
      <c r="S134" s="20" t="str">
        <f>HYPERLINK("https://mapy.cz/zakladni?x=16.7658333&amp;y=48.9588889&amp;z=16&amp;source=coor&amp;id=16.7658333,48.9588889","mapy.cz")</f>
        <v>mapy.cz</v>
      </c>
      <c r="T134" s="13" t="s">
        <v>5813</v>
      </c>
      <c r="U134" s="25" t="s">
        <v>6835</v>
      </c>
    </row>
    <row r="135" spans="1:22" ht="15" x14ac:dyDescent="0.25">
      <c r="A135" s="20" t="s">
        <v>3394</v>
      </c>
      <c r="B135" s="20" t="s">
        <v>5926</v>
      </c>
      <c r="C135" s="20" t="s">
        <v>6362</v>
      </c>
      <c r="D135" s="20" t="s">
        <v>1128</v>
      </c>
      <c r="E135" s="20" t="s">
        <v>1128</v>
      </c>
      <c r="F135" s="20" t="s">
        <v>5813</v>
      </c>
      <c r="G135" s="20" t="s">
        <v>6650</v>
      </c>
      <c r="H135" s="20" t="s">
        <v>5813</v>
      </c>
      <c r="I135" s="20" t="s">
        <v>6799</v>
      </c>
      <c r="J135" s="20" t="s">
        <v>6363</v>
      </c>
      <c r="K135" s="20" t="s">
        <v>6364</v>
      </c>
      <c r="M135" s="20" t="s">
        <v>6552</v>
      </c>
      <c r="N135" s="22" t="s">
        <v>1205</v>
      </c>
      <c r="O135" s="22" t="s">
        <v>7023</v>
      </c>
      <c r="P135" s="20" t="s">
        <v>6736</v>
      </c>
      <c r="Q135" s="20" t="s">
        <v>5813</v>
      </c>
      <c r="R135" s="20" t="s">
        <v>5813</v>
      </c>
      <c r="S135" s="20" t="str">
        <f>HYPERLINK("https://mapy.cz/zakladni?x=17.3900000&amp;y=49.2869444&amp;z=16&amp;source=coor&amp;id=17.3900000,49.2869444","mapy.cz")</f>
        <v>mapy.cz</v>
      </c>
      <c r="T135" s="13" t="s">
        <v>5813</v>
      </c>
      <c r="U135" s="25" t="s">
        <v>6906</v>
      </c>
    </row>
    <row r="136" spans="1:22" ht="15" x14ac:dyDescent="0.25">
      <c r="A136" s="20" t="s">
        <v>3394</v>
      </c>
      <c r="B136" s="20" t="s">
        <v>5926</v>
      </c>
      <c r="C136" s="20" t="s">
        <v>6365</v>
      </c>
      <c r="D136" s="20" t="s">
        <v>6235</v>
      </c>
      <c r="E136" s="20" t="s">
        <v>1114</v>
      </c>
      <c r="F136" s="20" t="s">
        <v>5813</v>
      </c>
      <c r="G136" s="20" t="s">
        <v>6651</v>
      </c>
      <c r="H136" s="20" t="s">
        <v>5813</v>
      </c>
      <c r="I136" s="20" t="s">
        <v>6799</v>
      </c>
      <c r="J136" s="20" t="s">
        <v>6366</v>
      </c>
      <c r="K136" s="20" t="s">
        <v>6367</v>
      </c>
      <c r="M136" s="20" t="s">
        <v>6552</v>
      </c>
      <c r="N136" s="22" t="s">
        <v>6968</v>
      </c>
      <c r="O136" s="22" t="s">
        <v>7002</v>
      </c>
      <c r="P136" s="20" t="s">
        <v>6734</v>
      </c>
      <c r="Q136" s="20" t="s">
        <v>5813</v>
      </c>
      <c r="R136" s="20" t="s">
        <v>5813</v>
      </c>
      <c r="S136" s="20" t="str">
        <f>HYPERLINK("https://mapy.cz/zakladni?x=17.5152778&amp;y=48.8819444&amp;z=16&amp;source=coor&amp;id=17.5152778,48.8819444","mapy.cz")</f>
        <v>mapy.cz</v>
      </c>
      <c r="T136" s="13" t="s">
        <v>5813</v>
      </c>
      <c r="U136" s="25" t="s">
        <v>6907</v>
      </c>
    </row>
    <row r="137" spans="1:22" ht="15" x14ac:dyDescent="0.25">
      <c r="A137" s="20" t="s">
        <v>3394</v>
      </c>
      <c r="B137" s="20" t="s">
        <v>5926</v>
      </c>
      <c r="C137" s="20" t="s">
        <v>6368</v>
      </c>
      <c r="D137" s="20" t="s">
        <v>1112</v>
      </c>
      <c r="E137" s="20" t="s">
        <v>1112</v>
      </c>
      <c r="F137" s="20" t="s">
        <v>5813</v>
      </c>
      <c r="G137" s="20" t="s">
        <v>6652</v>
      </c>
      <c r="H137" s="20" t="s">
        <v>5813</v>
      </c>
      <c r="I137" s="20" t="s">
        <v>6808</v>
      </c>
      <c r="J137" s="20" t="s">
        <v>6369</v>
      </c>
      <c r="K137" s="20" t="s">
        <v>6321</v>
      </c>
      <c r="M137" s="20" t="s">
        <v>6552</v>
      </c>
      <c r="N137" s="22" t="s">
        <v>1314</v>
      </c>
      <c r="O137" s="22" t="s">
        <v>7024</v>
      </c>
      <c r="P137" s="20" t="s">
        <v>6767</v>
      </c>
      <c r="Q137" s="20" t="s">
        <v>6370</v>
      </c>
      <c r="R137" s="20" t="s">
        <v>5813</v>
      </c>
      <c r="S137" s="20" t="str">
        <f>HYPERLINK("https://mapy.cz/zakladni?x=18.3650000&amp;y=49.6894444&amp;z=16&amp;source=coor&amp;id=18.3650000,49.6894444","mapy.cz")</f>
        <v>mapy.cz</v>
      </c>
      <c r="T137" s="13" t="s">
        <v>5813</v>
      </c>
      <c r="U137" s="25" t="s">
        <v>6908</v>
      </c>
    </row>
    <row r="138" spans="1:22" ht="15" x14ac:dyDescent="0.25">
      <c r="A138" s="20" t="s">
        <v>3394</v>
      </c>
      <c r="B138" s="20" t="s">
        <v>5926</v>
      </c>
      <c r="C138" s="20" t="s">
        <v>6371</v>
      </c>
      <c r="D138" s="20" t="s">
        <v>6372</v>
      </c>
      <c r="E138" s="20" t="s">
        <v>1112</v>
      </c>
      <c r="F138" s="20" t="s">
        <v>5813</v>
      </c>
      <c r="G138" s="20" t="s">
        <v>6653</v>
      </c>
      <c r="H138" s="20" t="s">
        <v>5813</v>
      </c>
      <c r="I138" s="20" t="s">
        <v>6802</v>
      </c>
      <c r="J138" s="20" t="s">
        <v>6373</v>
      </c>
      <c r="K138" s="20" t="s">
        <v>6321</v>
      </c>
      <c r="M138" s="20" t="s">
        <v>6552</v>
      </c>
      <c r="N138" s="22" t="s">
        <v>1314</v>
      </c>
      <c r="O138" s="22" t="s">
        <v>7015</v>
      </c>
      <c r="P138" s="20" t="s">
        <v>6767</v>
      </c>
      <c r="Q138" s="20" t="s">
        <v>6374</v>
      </c>
      <c r="S138" s="20" t="str">
        <f>HYPERLINK("https://mapy.cz/zakladni?x=18.2794444&amp;y=49.6880556&amp;z=16&amp;source=coor&amp;id=18.2794444,49.6880556","mapy.cz")</f>
        <v>mapy.cz</v>
      </c>
      <c r="T138" s="11" t="s">
        <v>5813</v>
      </c>
      <c r="U138" s="25" t="s">
        <v>6899</v>
      </c>
    </row>
    <row r="139" spans="1:22" ht="15" x14ac:dyDescent="0.25">
      <c r="A139" s="20" t="s">
        <v>3394</v>
      </c>
      <c r="B139" s="20" t="s">
        <v>5926</v>
      </c>
      <c r="C139" s="20" t="s">
        <v>6375</v>
      </c>
      <c r="D139" s="20" t="s">
        <v>6207</v>
      </c>
      <c r="E139" s="20" t="s">
        <v>1165</v>
      </c>
      <c r="F139" s="20" t="s">
        <v>5846</v>
      </c>
      <c r="G139" s="20" t="s">
        <v>6654</v>
      </c>
      <c r="H139" s="20" t="s">
        <v>5813</v>
      </c>
      <c r="I139" s="20" t="s">
        <v>6800</v>
      </c>
      <c r="J139" s="20" t="s">
        <v>6376</v>
      </c>
      <c r="K139" s="20" t="s">
        <v>6377</v>
      </c>
      <c r="M139" s="20" t="s">
        <v>6552</v>
      </c>
      <c r="N139" s="22" t="s">
        <v>6943</v>
      </c>
      <c r="O139" s="22" t="s">
        <v>6995</v>
      </c>
      <c r="P139" s="20" t="s">
        <v>6716</v>
      </c>
      <c r="Q139" s="20" t="s">
        <v>6378</v>
      </c>
      <c r="S139" s="20" t="str">
        <f>HYPERLINK("https://mapy.cz/zakladni?x=16.1783333&amp;y=49.1197222&amp;z=16&amp;source=coor&amp;id=16.1783333,49.1197222","mapy.cz")</f>
        <v>mapy.cz</v>
      </c>
      <c r="T139" s="11" t="s">
        <v>5813</v>
      </c>
      <c r="U139" s="25" t="s">
        <v>6879</v>
      </c>
    </row>
    <row r="140" spans="1:22" ht="15" x14ac:dyDescent="0.25">
      <c r="A140" s="20" t="s">
        <v>3154</v>
      </c>
      <c r="B140" s="20" t="s">
        <v>5849</v>
      </c>
      <c r="C140" s="20" t="s">
        <v>6379</v>
      </c>
      <c r="D140" s="20" t="s">
        <v>5920</v>
      </c>
      <c r="E140" s="20" t="s">
        <v>1114</v>
      </c>
      <c r="F140" s="20" t="s">
        <v>6380</v>
      </c>
      <c r="G140" s="20" t="s">
        <v>6772</v>
      </c>
      <c r="H140" s="20" t="s">
        <v>5813</v>
      </c>
      <c r="I140" s="20" t="s">
        <v>5813</v>
      </c>
      <c r="J140" s="20" t="s">
        <v>6381</v>
      </c>
      <c r="K140" s="20" t="s">
        <v>5827</v>
      </c>
      <c r="M140" s="20" t="s">
        <v>6552</v>
      </c>
      <c r="N140" s="22" t="s">
        <v>1203</v>
      </c>
      <c r="O140" s="22" t="s">
        <v>6939</v>
      </c>
      <c r="P140" s="20" t="s">
        <v>6773</v>
      </c>
      <c r="Q140" s="20" t="s">
        <v>6382</v>
      </c>
      <c r="S140" s="20" t="str">
        <f>HYPERLINK("https://mapy.cz/zakladni?x=17.0330556&amp;y=48.9075000&amp;z=16&amp;source=coor&amp;id=17.0330556,48.9075000","mapy.cz")</f>
        <v>mapy.cz</v>
      </c>
      <c r="T140" s="11" t="s">
        <v>5813</v>
      </c>
      <c r="U140" s="25" t="s">
        <v>6824</v>
      </c>
    </row>
    <row r="141" spans="1:22" ht="15" x14ac:dyDescent="0.25">
      <c r="A141" s="20" t="s">
        <v>3154</v>
      </c>
      <c r="B141" s="20" t="s">
        <v>5910</v>
      </c>
      <c r="C141" s="20" t="s">
        <v>6383</v>
      </c>
      <c r="D141" s="20" t="s">
        <v>5836</v>
      </c>
      <c r="E141" s="20" t="s">
        <v>1114</v>
      </c>
      <c r="F141" s="20" t="s">
        <v>5813</v>
      </c>
      <c r="G141" s="20" t="s">
        <v>6655</v>
      </c>
      <c r="H141" s="20" t="s">
        <v>5813</v>
      </c>
      <c r="I141" s="20" t="s">
        <v>5813</v>
      </c>
      <c r="J141" s="20" t="s">
        <v>6384</v>
      </c>
      <c r="K141" s="20" t="s">
        <v>6385</v>
      </c>
      <c r="M141" s="20" t="s">
        <v>6552</v>
      </c>
      <c r="N141" s="22" t="s">
        <v>1203</v>
      </c>
      <c r="O141" s="22" t="s">
        <v>6933</v>
      </c>
      <c r="P141" s="20" t="s">
        <v>6699</v>
      </c>
      <c r="Q141" s="20" t="s">
        <v>6386</v>
      </c>
      <c r="S141" s="20" t="str">
        <f>HYPERLINK("https://mapy.cz/zakladni?x=16.9650000&amp;y=48.9463889&amp;z=16&amp;source=coor&amp;id=16.9650000,48.9463889","mapy.cz")</f>
        <v>mapy.cz</v>
      </c>
      <c r="T141" s="11" t="s">
        <v>5813</v>
      </c>
      <c r="U141" s="25" t="s">
        <v>6817</v>
      </c>
    </row>
    <row r="142" spans="1:22" ht="15" x14ac:dyDescent="0.25">
      <c r="A142" s="20" t="s">
        <v>3154</v>
      </c>
      <c r="B142" s="20" t="s">
        <v>5849</v>
      </c>
      <c r="C142" s="20" t="s">
        <v>6387</v>
      </c>
      <c r="D142" s="20" t="s">
        <v>5873</v>
      </c>
      <c r="E142" s="20" t="s">
        <v>1114</v>
      </c>
      <c r="F142" s="20" t="s">
        <v>5813</v>
      </c>
      <c r="G142" s="20" t="s">
        <v>6656</v>
      </c>
      <c r="H142" s="20" t="s">
        <v>5813</v>
      </c>
      <c r="I142" s="20" t="s">
        <v>5813</v>
      </c>
      <c r="J142" s="20" t="s">
        <v>6388</v>
      </c>
      <c r="K142" s="20" t="s">
        <v>6389</v>
      </c>
      <c r="M142" s="20" t="s">
        <v>6552</v>
      </c>
      <c r="N142" s="22" t="s">
        <v>1201</v>
      </c>
      <c r="O142" s="22" t="s">
        <v>6940</v>
      </c>
      <c r="P142" s="20" t="s">
        <v>6693</v>
      </c>
      <c r="Q142" s="20" t="s">
        <v>6390</v>
      </c>
      <c r="S142" s="20" t="str">
        <f>HYPERLINK("https://mapy.cz/zakladni?x=17.1830556&amp;y=48.8802778&amp;z=16&amp;source=coor&amp;id=17.1830556,48.8802778","mapy.cz")</f>
        <v>mapy.cz</v>
      </c>
      <c r="T142" s="11" t="s">
        <v>5813</v>
      </c>
      <c r="U142" s="25" t="s">
        <v>6825</v>
      </c>
    </row>
    <row r="143" spans="1:22" ht="15" x14ac:dyDescent="0.25">
      <c r="A143" s="20" t="s">
        <v>3154</v>
      </c>
      <c r="B143" s="20" t="s">
        <v>5849</v>
      </c>
      <c r="C143" s="20" t="s">
        <v>6391</v>
      </c>
      <c r="D143" s="20" t="s">
        <v>5920</v>
      </c>
      <c r="E143" s="20" t="s">
        <v>1114</v>
      </c>
      <c r="F143" s="20" t="s">
        <v>5813</v>
      </c>
      <c r="G143" s="20" t="s">
        <v>6657</v>
      </c>
      <c r="H143" s="20" t="s">
        <v>5813</v>
      </c>
      <c r="I143" s="20" t="s">
        <v>5813</v>
      </c>
      <c r="J143" s="20" t="s">
        <v>6392</v>
      </c>
      <c r="K143" s="20" t="s">
        <v>5823</v>
      </c>
      <c r="M143" s="20" t="s">
        <v>6552</v>
      </c>
      <c r="N143" s="22" t="s">
        <v>1203</v>
      </c>
      <c r="O143" s="22" t="s">
        <v>6939</v>
      </c>
      <c r="P143" s="20" t="s">
        <v>6699</v>
      </c>
      <c r="Q143" s="20" t="s">
        <v>6393</v>
      </c>
      <c r="S143" s="20" t="str">
        <f>HYPERLINK("https://mapy.cz/zakladni?x=17.0291667&amp;y=48.9038889&amp;z=16&amp;source=coor&amp;id=17.0291667,48.9038889","mapy.cz")</f>
        <v>mapy.cz</v>
      </c>
      <c r="T143" s="11" t="s">
        <v>5813</v>
      </c>
      <c r="U143" s="25" t="s">
        <v>6824</v>
      </c>
    </row>
    <row r="144" spans="1:22" ht="15" x14ac:dyDescent="0.25">
      <c r="A144" s="20" t="s">
        <v>3154</v>
      </c>
      <c r="B144" s="20" t="s">
        <v>6394</v>
      </c>
      <c r="C144" s="20" t="s">
        <v>6395</v>
      </c>
      <c r="D144" s="20" t="s">
        <v>1114</v>
      </c>
      <c r="E144" s="20" t="s">
        <v>1114</v>
      </c>
      <c r="F144" s="20" t="s">
        <v>5813</v>
      </c>
      <c r="G144" s="20" t="s">
        <v>6658</v>
      </c>
      <c r="H144" s="20" t="s">
        <v>5813</v>
      </c>
      <c r="I144" s="20" t="s">
        <v>5813</v>
      </c>
      <c r="J144" s="20" t="s">
        <v>6396</v>
      </c>
      <c r="K144" s="20" t="s">
        <v>5825</v>
      </c>
      <c r="M144" s="20" t="s">
        <v>6552</v>
      </c>
      <c r="N144" s="22" t="s">
        <v>1201</v>
      </c>
      <c r="O144" s="22" t="s">
        <v>6937</v>
      </c>
      <c r="P144" s="20" t="s">
        <v>6693</v>
      </c>
      <c r="Q144" s="20" t="s">
        <v>6397</v>
      </c>
      <c r="S144" s="20" t="str">
        <f>HYPERLINK("https://mapy.cz/zakladni?x=17.1238889&amp;y=48.8575000&amp;z=16&amp;source=coor&amp;id=17.1238889,48.8575000","mapy.cz")</f>
        <v>mapy.cz</v>
      </c>
      <c r="T144" s="11" t="s">
        <v>5813</v>
      </c>
      <c r="U144" s="25" t="s">
        <v>6822</v>
      </c>
    </row>
    <row r="145" spans="1:22" ht="15" x14ac:dyDescent="0.25">
      <c r="A145" s="20" t="s">
        <v>3154</v>
      </c>
      <c r="B145" s="20" t="s">
        <v>5849</v>
      </c>
      <c r="C145" s="20" t="s">
        <v>6398</v>
      </c>
      <c r="D145" s="20" t="s">
        <v>5920</v>
      </c>
      <c r="E145" s="20" t="s">
        <v>1114</v>
      </c>
      <c r="F145" s="20" t="s">
        <v>5813</v>
      </c>
      <c r="G145" s="20" t="s">
        <v>6774</v>
      </c>
      <c r="H145" s="20" t="s">
        <v>5813</v>
      </c>
      <c r="I145" s="20" t="s">
        <v>6802</v>
      </c>
      <c r="J145" s="20" t="s">
        <v>6775</v>
      </c>
      <c r="K145" s="20" t="s">
        <v>5827</v>
      </c>
      <c r="M145" s="20" t="s">
        <v>6552</v>
      </c>
      <c r="N145" s="22" t="s">
        <v>1203</v>
      </c>
      <c r="O145" s="22" t="s">
        <v>6939</v>
      </c>
      <c r="P145" s="20" t="s">
        <v>6693</v>
      </c>
      <c r="Q145" s="20" t="s">
        <v>6399</v>
      </c>
      <c r="S145" s="20" t="str">
        <f>HYPERLINK("https://mapy.cz/zakladni?x=17.0452778&amp;y=48.9019444&amp;z=16&amp;source=coor&amp;id=17.0452778,48.9019444","mapy.cz")</f>
        <v>mapy.cz</v>
      </c>
      <c r="T145" s="11" t="s">
        <v>5813</v>
      </c>
      <c r="U145" s="25" t="s">
        <v>6824</v>
      </c>
    </row>
    <row r="146" spans="1:22" ht="15" x14ac:dyDescent="0.25">
      <c r="A146" s="20" t="s">
        <v>3154</v>
      </c>
      <c r="B146" s="20" t="s">
        <v>5849</v>
      </c>
      <c r="C146" s="20" t="s">
        <v>6400</v>
      </c>
      <c r="D146" s="20" t="s">
        <v>5832</v>
      </c>
      <c r="E146" s="20" t="s">
        <v>1106</v>
      </c>
      <c r="F146" s="20" t="s">
        <v>5813</v>
      </c>
      <c r="G146" s="20" t="s">
        <v>6659</v>
      </c>
      <c r="H146" s="20" t="s">
        <v>5813</v>
      </c>
      <c r="I146" s="20" t="s">
        <v>5813</v>
      </c>
      <c r="J146" s="20" t="s">
        <v>6401</v>
      </c>
      <c r="K146" s="20" t="s">
        <v>5819</v>
      </c>
      <c r="M146" s="20" t="s">
        <v>6552</v>
      </c>
      <c r="N146" s="22" t="s">
        <v>1200</v>
      </c>
      <c r="O146" s="22" t="s">
        <v>7000</v>
      </c>
      <c r="P146" s="20" t="s">
        <v>6689</v>
      </c>
      <c r="Q146" s="20" t="s">
        <v>6402</v>
      </c>
      <c r="S146" s="20" t="str">
        <f>HYPERLINK("https://mapy.cz/zakladni?x=16.7738889&amp;y=48.8547222&amp;z=16&amp;source=coor&amp;id=16.7738889,48.8547222","mapy.cz")</f>
        <v>mapy.cz</v>
      </c>
      <c r="T146" s="11" t="s">
        <v>5813</v>
      </c>
      <c r="U146" s="25" t="s">
        <v>6909</v>
      </c>
    </row>
    <row r="147" spans="1:22" ht="15" x14ac:dyDescent="0.25">
      <c r="A147" s="20" t="s">
        <v>3154</v>
      </c>
      <c r="B147" s="20" t="s">
        <v>5849</v>
      </c>
      <c r="C147" s="20" t="s">
        <v>6403</v>
      </c>
      <c r="D147" s="20" t="s">
        <v>5873</v>
      </c>
      <c r="E147" s="20" t="s">
        <v>1114</v>
      </c>
      <c r="F147" s="20" t="s">
        <v>5813</v>
      </c>
      <c r="G147" s="20" t="s">
        <v>6656</v>
      </c>
      <c r="H147" s="20" t="s">
        <v>5813</v>
      </c>
      <c r="I147" s="20" t="s">
        <v>5813</v>
      </c>
      <c r="J147" s="20" t="s">
        <v>6404</v>
      </c>
      <c r="K147" s="20" t="s">
        <v>5821</v>
      </c>
      <c r="M147" s="20" t="s">
        <v>6552</v>
      </c>
      <c r="N147" s="22" t="s">
        <v>1201</v>
      </c>
      <c r="O147" s="22" t="s">
        <v>6940</v>
      </c>
      <c r="P147" s="20" t="s">
        <v>6693</v>
      </c>
      <c r="Q147" s="20" t="s">
        <v>6405</v>
      </c>
      <c r="S147" s="20" t="str">
        <f>HYPERLINK("https://mapy.cz/zakladni?x=17.1830556&amp;y=48.8802778&amp;z=16&amp;source=coor&amp;id=17.1830556,48.8802778","mapy.cz")</f>
        <v>mapy.cz</v>
      </c>
      <c r="T147" s="11" t="s">
        <v>5813</v>
      </c>
      <c r="U147" s="25" t="s">
        <v>6825</v>
      </c>
    </row>
    <row r="148" spans="1:22" ht="15" x14ac:dyDescent="0.25">
      <c r="A148" s="20" t="s">
        <v>3154</v>
      </c>
      <c r="B148" s="20" t="s">
        <v>5910</v>
      </c>
      <c r="C148" s="20" t="s">
        <v>6406</v>
      </c>
      <c r="D148" s="20" t="s">
        <v>5818</v>
      </c>
      <c r="E148" s="20" t="s">
        <v>1106</v>
      </c>
      <c r="F148" s="20" t="s">
        <v>5813</v>
      </c>
      <c r="G148" s="20" t="s">
        <v>6660</v>
      </c>
      <c r="H148" s="20" t="s">
        <v>5813</v>
      </c>
      <c r="I148" s="20" t="s">
        <v>5813</v>
      </c>
      <c r="J148" s="20" t="s">
        <v>6407</v>
      </c>
      <c r="K148" s="20" t="s">
        <v>6408</v>
      </c>
      <c r="M148" s="20" t="s">
        <v>6552</v>
      </c>
      <c r="N148" s="22" t="s">
        <v>1200</v>
      </c>
      <c r="O148" s="22" t="s">
        <v>6942</v>
      </c>
      <c r="P148" s="20" t="s">
        <v>6689</v>
      </c>
      <c r="Q148" s="20" t="s">
        <v>6409</v>
      </c>
      <c r="S148" s="20" t="str">
        <f>HYPERLINK("https://mapy.cz/zakladni?x=16.7475000&amp;y=48.9005556&amp;z=16&amp;source=coor&amp;id=16.7475000,48.9005556","mapy.cz")</f>
        <v>mapy.cz</v>
      </c>
      <c r="T148" s="11" t="s">
        <v>5813</v>
      </c>
      <c r="U148" s="25" t="s">
        <v>6827</v>
      </c>
    </row>
    <row r="149" spans="1:22" ht="15" x14ac:dyDescent="0.25">
      <c r="A149" s="20" t="s">
        <v>3154</v>
      </c>
      <c r="B149" s="20" t="s">
        <v>5849</v>
      </c>
      <c r="C149" s="20" t="s">
        <v>6410</v>
      </c>
      <c r="D149" s="20" t="s">
        <v>5836</v>
      </c>
      <c r="E149" s="20" t="s">
        <v>1114</v>
      </c>
      <c r="F149" s="20" t="s">
        <v>5813</v>
      </c>
      <c r="G149" s="20" t="s">
        <v>6655</v>
      </c>
      <c r="H149" s="20" t="s">
        <v>5813</v>
      </c>
      <c r="I149" s="20" t="s">
        <v>5813</v>
      </c>
      <c r="J149" s="20" t="s">
        <v>6411</v>
      </c>
      <c r="K149" s="20" t="s">
        <v>6408</v>
      </c>
      <c r="M149" s="20" t="s">
        <v>6552</v>
      </c>
      <c r="N149" s="22" t="s">
        <v>1203</v>
      </c>
      <c r="O149" s="22" t="s">
        <v>6933</v>
      </c>
      <c r="P149" s="20" t="s">
        <v>6699</v>
      </c>
      <c r="Q149" s="20" t="s">
        <v>6412</v>
      </c>
      <c r="S149" s="20" t="str">
        <f>HYPERLINK("https://mapy.cz/zakladni?x=16.9650000&amp;y=48.9463889&amp;z=16&amp;source=coor&amp;id=16.9650000,48.9463889","mapy.cz")</f>
        <v>mapy.cz</v>
      </c>
      <c r="T149" s="11" t="s">
        <v>5813</v>
      </c>
      <c r="U149" s="25" t="s">
        <v>6817</v>
      </c>
    </row>
    <row r="150" spans="1:22" ht="15" x14ac:dyDescent="0.25">
      <c r="A150" s="20" t="s">
        <v>3154</v>
      </c>
      <c r="B150" s="20" t="s">
        <v>5849</v>
      </c>
      <c r="C150" s="20" t="s">
        <v>6413</v>
      </c>
      <c r="D150" s="20" t="s">
        <v>5836</v>
      </c>
      <c r="E150" s="20" t="s">
        <v>1114</v>
      </c>
      <c r="F150" s="20" t="s">
        <v>5813</v>
      </c>
      <c r="G150" s="20" t="s">
        <v>6661</v>
      </c>
      <c r="H150" s="20" t="s">
        <v>5813</v>
      </c>
      <c r="I150" s="20" t="s">
        <v>5813</v>
      </c>
      <c r="J150" s="20" t="s">
        <v>6414</v>
      </c>
      <c r="K150" s="20" t="s">
        <v>6355</v>
      </c>
      <c r="M150" s="20" t="s">
        <v>6552</v>
      </c>
      <c r="N150" s="22" t="s">
        <v>1203</v>
      </c>
      <c r="O150" s="22" t="s">
        <v>6933</v>
      </c>
      <c r="P150" s="20" t="s">
        <v>6699</v>
      </c>
      <c r="Q150" s="20" t="s">
        <v>6415</v>
      </c>
      <c r="S150" s="20" t="str">
        <f>HYPERLINK("https://mapy.cz/zakladni?x=16.9713889&amp;y=48.9288889&amp;z=16&amp;source=coor&amp;id=16.9713889,48.9288889","mapy.cz")</f>
        <v>mapy.cz</v>
      </c>
      <c r="T150" s="11" t="s">
        <v>5813</v>
      </c>
      <c r="U150" s="25" t="s">
        <v>6817</v>
      </c>
    </row>
    <row r="151" spans="1:22" ht="15" x14ac:dyDescent="0.25">
      <c r="A151" s="20" t="s">
        <v>3154</v>
      </c>
      <c r="B151" s="20" t="s">
        <v>5910</v>
      </c>
      <c r="C151" s="20" t="s">
        <v>6416</v>
      </c>
      <c r="D151" s="20" t="s">
        <v>5836</v>
      </c>
      <c r="E151" s="20" t="s">
        <v>1114</v>
      </c>
      <c r="F151" s="20" t="s">
        <v>5813</v>
      </c>
      <c r="G151" s="20" t="s">
        <v>6655</v>
      </c>
      <c r="H151" s="20" t="s">
        <v>5813</v>
      </c>
      <c r="I151" s="20" t="s">
        <v>5813</v>
      </c>
      <c r="J151" s="20" t="s">
        <v>6417</v>
      </c>
      <c r="K151" s="20" t="s">
        <v>6418</v>
      </c>
      <c r="M151" s="20" t="s">
        <v>6552</v>
      </c>
      <c r="N151" s="22" t="s">
        <v>1203</v>
      </c>
      <c r="O151" s="22" t="s">
        <v>6933</v>
      </c>
      <c r="P151" s="20" t="s">
        <v>6776</v>
      </c>
      <c r="Q151" s="20" t="s">
        <v>6419</v>
      </c>
      <c r="S151" s="20" t="str">
        <f>HYPERLINK("https://mapy.cz/zakladni?x=16.9650000&amp;y=48.9463889&amp;z=16&amp;source=coor&amp;id=16.9650000,48.9463889","mapy.cz")</f>
        <v>mapy.cz</v>
      </c>
      <c r="T151" s="11" t="s">
        <v>5813</v>
      </c>
      <c r="U151" s="25" t="s">
        <v>6817</v>
      </c>
    </row>
    <row r="152" spans="1:22" ht="15" x14ac:dyDescent="0.25">
      <c r="A152" s="20" t="s">
        <v>3154</v>
      </c>
      <c r="B152" s="20" t="s">
        <v>5910</v>
      </c>
      <c r="C152" s="20" t="s">
        <v>6420</v>
      </c>
      <c r="D152" s="20" t="s">
        <v>1114</v>
      </c>
      <c r="E152" s="20" t="s">
        <v>1114</v>
      </c>
      <c r="F152" s="20" t="s">
        <v>5813</v>
      </c>
      <c r="G152" s="20" t="s">
        <v>6662</v>
      </c>
      <c r="H152" s="20" t="s">
        <v>5813</v>
      </c>
      <c r="I152" s="20" t="s">
        <v>5813</v>
      </c>
      <c r="J152" s="20" t="s">
        <v>6421</v>
      </c>
      <c r="K152" s="20" t="s">
        <v>6364</v>
      </c>
      <c r="M152" s="20" t="s">
        <v>6552</v>
      </c>
      <c r="N152" s="22" t="s">
        <v>1201</v>
      </c>
      <c r="O152" s="22" t="s">
        <v>6937</v>
      </c>
      <c r="P152" s="20" t="s">
        <v>6693</v>
      </c>
      <c r="Q152" s="20" t="s">
        <v>6422</v>
      </c>
      <c r="S152" s="20" t="str">
        <f>HYPERLINK("https://mapy.cz/zakladni?x=17.1469444&amp;y=48.8833333&amp;z=16&amp;source=coor&amp;id=17.1469444,48.8833333","mapy.cz")</f>
        <v>mapy.cz</v>
      </c>
      <c r="T152" s="11" t="s">
        <v>5813</v>
      </c>
      <c r="U152" s="25" t="s">
        <v>6822</v>
      </c>
    </row>
    <row r="153" spans="1:22" ht="15" x14ac:dyDescent="0.25">
      <c r="A153" s="20" t="s">
        <v>3154</v>
      </c>
      <c r="B153" s="20" t="s">
        <v>5910</v>
      </c>
      <c r="C153" s="20" t="s">
        <v>6423</v>
      </c>
      <c r="D153" s="20" t="s">
        <v>5833</v>
      </c>
      <c r="E153" s="20" t="s">
        <v>1106</v>
      </c>
      <c r="F153" s="20" t="s">
        <v>5828</v>
      </c>
      <c r="G153" s="20" t="s">
        <v>6663</v>
      </c>
      <c r="H153" s="20" t="s">
        <v>5813</v>
      </c>
      <c r="I153" s="20" t="s">
        <v>5813</v>
      </c>
      <c r="J153" s="20" t="s">
        <v>6424</v>
      </c>
      <c r="K153" s="20" t="s">
        <v>6344</v>
      </c>
      <c r="M153" s="20" t="s">
        <v>6552</v>
      </c>
      <c r="N153" s="22" t="s">
        <v>1200</v>
      </c>
      <c r="O153" s="22" t="s">
        <v>7020</v>
      </c>
      <c r="P153" s="20" t="s">
        <v>6689</v>
      </c>
      <c r="Q153" s="20" t="s">
        <v>6425</v>
      </c>
      <c r="S153" s="20" t="str">
        <f>HYPERLINK("https://mapy.cz/zakladni?x=16.7588889&amp;y=48.7800000&amp;z=16&amp;source=coor&amp;id=16.7588889,48.7800000","mapy.cz")</f>
        <v>mapy.cz</v>
      </c>
      <c r="T153" s="11" t="s">
        <v>5813</v>
      </c>
      <c r="U153" s="25" t="s">
        <v>6903</v>
      </c>
    </row>
    <row r="154" spans="1:22" ht="15" x14ac:dyDescent="0.25">
      <c r="A154" s="20" t="s">
        <v>3154</v>
      </c>
      <c r="B154" s="20" t="s">
        <v>5910</v>
      </c>
      <c r="C154" s="20" t="s">
        <v>6426</v>
      </c>
      <c r="D154" s="20" t="s">
        <v>5836</v>
      </c>
      <c r="E154" s="20" t="s">
        <v>1114</v>
      </c>
      <c r="F154" s="20" t="s">
        <v>5813</v>
      </c>
      <c r="G154" s="20" t="s">
        <v>6661</v>
      </c>
      <c r="H154" s="20" t="s">
        <v>5813</v>
      </c>
      <c r="I154" s="20" t="s">
        <v>5813</v>
      </c>
      <c r="J154" s="20" t="s">
        <v>6427</v>
      </c>
      <c r="K154" s="20" t="s">
        <v>5893</v>
      </c>
      <c r="M154" s="20" t="s">
        <v>6552</v>
      </c>
      <c r="N154" s="22" t="s">
        <v>1203</v>
      </c>
      <c r="O154" s="22" t="s">
        <v>6933</v>
      </c>
      <c r="P154" s="20" t="s">
        <v>6699</v>
      </c>
      <c r="Q154" s="20" t="s">
        <v>6428</v>
      </c>
      <c r="S154" s="20" t="str">
        <f>HYPERLINK("https://mapy.cz/zakladni?x=16.9713889&amp;y=48.9288889&amp;z=16&amp;source=coor&amp;id=16.9713889,48.9288889","mapy.cz")</f>
        <v>mapy.cz</v>
      </c>
      <c r="T154" s="11" t="s">
        <v>5813</v>
      </c>
      <c r="U154" s="25" t="s">
        <v>6817</v>
      </c>
    </row>
    <row r="155" spans="1:22" ht="15" x14ac:dyDescent="0.25">
      <c r="A155" s="20" t="s">
        <v>3154</v>
      </c>
      <c r="B155" s="20" t="s">
        <v>5849</v>
      </c>
      <c r="C155" s="20" t="s">
        <v>6429</v>
      </c>
      <c r="D155" s="20" t="s">
        <v>6430</v>
      </c>
      <c r="E155" s="20" t="s">
        <v>1106</v>
      </c>
      <c r="F155" s="20" t="s">
        <v>5813</v>
      </c>
      <c r="G155" s="20" t="s">
        <v>6664</v>
      </c>
      <c r="H155" s="20" t="s">
        <v>5813</v>
      </c>
      <c r="I155" s="20" t="s">
        <v>5813</v>
      </c>
      <c r="J155" s="20" t="s">
        <v>6431</v>
      </c>
      <c r="K155" s="20" t="s">
        <v>5823</v>
      </c>
      <c r="M155" s="20" t="s">
        <v>6552</v>
      </c>
      <c r="N155" s="22" t="s">
        <v>1200</v>
      </c>
      <c r="O155" s="22" t="s">
        <v>7000</v>
      </c>
      <c r="P155" s="20" t="s">
        <v>6689</v>
      </c>
      <c r="Q155" s="20" t="s">
        <v>6432</v>
      </c>
      <c r="S155" s="20" t="str">
        <f>HYPERLINK("https://mapy.cz/zakladni?x=16.7586111&amp;y=48.8552778&amp;z=16&amp;source=coor&amp;id=16.7586111,48.8552778","mapy.cz")</f>
        <v>mapy.cz</v>
      </c>
      <c r="T155" s="11" t="s">
        <v>5813</v>
      </c>
      <c r="U155" s="25" t="s">
        <v>6909</v>
      </c>
    </row>
    <row r="156" spans="1:22" ht="15" x14ac:dyDescent="0.25">
      <c r="A156" s="20" t="s">
        <v>3154</v>
      </c>
      <c r="B156" s="20" t="s">
        <v>5849</v>
      </c>
      <c r="C156" s="20" t="s">
        <v>6433</v>
      </c>
      <c r="D156" s="20" t="s">
        <v>5832</v>
      </c>
      <c r="E156" s="20" t="s">
        <v>1106</v>
      </c>
      <c r="F156" s="20" t="s">
        <v>5842</v>
      </c>
      <c r="G156" s="20" t="s">
        <v>6665</v>
      </c>
      <c r="H156" s="20" t="s">
        <v>5813</v>
      </c>
      <c r="I156" s="20" t="s">
        <v>5813</v>
      </c>
      <c r="J156" s="20" t="s">
        <v>6434</v>
      </c>
      <c r="K156" s="23" t="s">
        <v>6435</v>
      </c>
      <c r="M156" s="20" t="s">
        <v>6552</v>
      </c>
      <c r="N156" s="22" t="s">
        <v>1200</v>
      </c>
      <c r="O156" s="22" t="s">
        <v>6928</v>
      </c>
      <c r="P156" s="20" t="s">
        <v>6777</v>
      </c>
      <c r="Q156" s="20" t="s">
        <v>6436</v>
      </c>
      <c r="S156" s="20" t="str">
        <f>HYPERLINK("https://mapy.cz/zakladni?x=16.7558333&amp;y=48.8491667&amp;z=16&amp;source=coor&amp;id=16.7558333,48.8491667","mapy.cz")</f>
        <v>mapy.cz</v>
      </c>
      <c r="T156" s="11" t="s">
        <v>5813</v>
      </c>
      <c r="U156" s="25" t="s">
        <v>6810</v>
      </c>
      <c r="V156" s="26" t="s">
        <v>6910</v>
      </c>
    </row>
    <row r="157" spans="1:22" ht="15" x14ac:dyDescent="0.25">
      <c r="A157" s="20" t="s">
        <v>3154</v>
      </c>
      <c r="B157" s="20" t="s">
        <v>5849</v>
      </c>
      <c r="C157" s="20" t="s">
        <v>6437</v>
      </c>
      <c r="D157" s="20" t="s">
        <v>5836</v>
      </c>
      <c r="E157" s="20" t="s">
        <v>1114</v>
      </c>
      <c r="F157" s="20" t="s">
        <v>5847</v>
      </c>
      <c r="G157" s="20" t="s">
        <v>6661</v>
      </c>
      <c r="H157" s="20" t="s">
        <v>5813</v>
      </c>
      <c r="I157" s="20" t="s">
        <v>5813</v>
      </c>
      <c r="J157" s="20" t="s">
        <v>6438</v>
      </c>
      <c r="K157" s="20" t="s">
        <v>6439</v>
      </c>
      <c r="M157" s="20" t="s">
        <v>6552</v>
      </c>
      <c r="N157" s="22" t="s">
        <v>1203</v>
      </c>
      <c r="O157" s="22" t="s">
        <v>6933</v>
      </c>
      <c r="P157" s="20" t="s">
        <v>6699</v>
      </c>
      <c r="Q157" s="20" t="s">
        <v>6440</v>
      </c>
      <c r="S157" s="20" t="str">
        <f>HYPERLINK("https://mapy.cz/zakladni?x=16.9713889&amp;y=48.9288889&amp;z=16&amp;source=coor&amp;id=16.9713889,48.9288889","mapy.cz")</f>
        <v>mapy.cz</v>
      </c>
      <c r="T157" s="11" t="s">
        <v>5813</v>
      </c>
      <c r="U157" s="25" t="s">
        <v>6817</v>
      </c>
    </row>
    <row r="158" spans="1:22" ht="15" x14ac:dyDescent="0.25">
      <c r="A158" s="20" t="s">
        <v>3154</v>
      </c>
      <c r="B158" s="20" t="s">
        <v>5849</v>
      </c>
      <c r="C158" s="20" t="s">
        <v>6441</v>
      </c>
      <c r="D158" s="20" t="s">
        <v>1114</v>
      </c>
      <c r="E158" s="20" t="s">
        <v>1114</v>
      </c>
      <c r="F158" s="20" t="s">
        <v>5813</v>
      </c>
      <c r="G158" s="20" t="s">
        <v>6666</v>
      </c>
      <c r="H158" s="20" t="s">
        <v>5813</v>
      </c>
      <c r="I158" s="20" t="s">
        <v>5813</v>
      </c>
      <c r="J158" s="20" t="s">
        <v>5902</v>
      </c>
      <c r="K158" s="20" t="s">
        <v>5823</v>
      </c>
      <c r="M158" s="20" t="s">
        <v>6552</v>
      </c>
      <c r="N158" s="22" t="s">
        <v>1201</v>
      </c>
      <c r="O158" s="22" t="s">
        <v>6937</v>
      </c>
      <c r="P158" s="20" t="s">
        <v>6693</v>
      </c>
      <c r="Q158" s="20" t="s">
        <v>6442</v>
      </c>
      <c r="S158" s="20" t="str">
        <f>HYPERLINK("https://mapy.cz/zakladni?x=17.1175000&amp;y=48.8802778&amp;z=16&amp;source=coor&amp;id=17.1175000,48.8802778","mapy.cz")</f>
        <v>mapy.cz</v>
      </c>
      <c r="T158" s="11" t="s">
        <v>5813</v>
      </c>
      <c r="U158" s="25" t="s">
        <v>6822</v>
      </c>
    </row>
    <row r="159" spans="1:22" ht="15" x14ac:dyDescent="0.25">
      <c r="A159" s="20" t="s">
        <v>3154</v>
      </c>
      <c r="B159" s="20" t="s">
        <v>5849</v>
      </c>
      <c r="C159" s="20" t="s">
        <v>6443</v>
      </c>
      <c r="D159" s="20" t="s">
        <v>1114</v>
      </c>
      <c r="E159" s="20" t="s">
        <v>1114</v>
      </c>
      <c r="F159" s="20" t="s">
        <v>5813</v>
      </c>
      <c r="G159" s="20" t="s">
        <v>6658</v>
      </c>
      <c r="H159" s="20" t="s">
        <v>5813</v>
      </c>
      <c r="I159" s="20" t="s">
        <v>5813</v>
      </c>
      <c r="J159" s="20" t="s">
        <v>6444</v>
      </c>
      <c r="K159" s="20" t="s">
        <v>5824</v>
      </c>
      <c r="M159" s="20" t="s">
        <v>6552</v>
      </c>
      <c r="N159" s="22" t="s">
        <v>1201</v>
      </c>
      <c r="O159" s="22" t="s">
        <v>6937</v>
      </c>
      <c r="P159" s="20" t="s">
        <v>6693</v>
      </c>
      <c r="Q159" s="20" t="s">
        <v>6445</v>
      </c>
      <c r="S159" s="20" t="str">
        <f>HYPERLINK("https://mapy.cz/zakladni?x=17.1238889&amp;y=48.8575000&amp;z=16&amp;source=coor&amp;id=17.1238889,48.8575000","mapy.cz")</f>
        <v>mapy.cz</v>
      </c>
      <c r="T159" s="11" t="s">
        <v>5813</v>
      </c>
      <c r="U159" s="25" t="s">
        <v>6822</v>
      </c>
    </row>
    <row r="160" spans="1:22" ht="15" x14ac:dyDescent="0.25">
      <c r="A160" s="20" t="s">
        <v>3390</v>
      </c>
      <c r="B160" s="20" t="s">
        <v>6284</v>
      </c>
      <c r="C160" s="20" t="s">
        <v>6446</v>
      </c>
      <c r="D160" s="20" t="s">
        <v>1136</v>
      </c>
      <c r="E160" s="20" t="s">
        <v>1136</v>
      </c>
      <c r="F160" s="20" t="s">
        <v>5813</v>
      </c>
      <c r="G160" s="20" t="s">
        <v>6778</v>
      </c>
      <c r="H160" s="20" t="s">
        <v>5813</v>
      </c>
      <c r="I160" s="20" t="s">
        <v>5813</v>
      </c>
      <c r="J160" s="20" t="s">
        <v>5814</v>
      </c>
      <c r="K160" s="20" t="s">
        <v>6447</v>
      </c>
      <c r="M160" s="20" t="s">
        <v>6552</v>
      </c>
      <c r="N160" s="22" t="s">
        <v>1307</v>
      </c>
      <c r="O160" s="22" t="s">
        <v>7025</v>
      </c>
      <c r="P160" s="20" t="s">
        <v>6779</v>
      </c>
      <c r="Q160" s="20" t="s">
        <v>6448</v>
      </c>
      <c r="S160" s="20" t="str">
        <f>HYPERLINK("https://mapy.cz/zakladni?x=18.0102778&amp;y=49.5941667&amp;z=16&amp;source=coor&amp;id=18.0102778,49.5941667","mapy.cz")</f>
        <v>mapy.cz</v>
      </c>
      <c r="T160" s="11" t="s">
        <v>5813</v>
      </c>
      <c r="U160" s="25" t="s">
        <v>6911</v>
      </c>
    </row>
    <row r="161" spans="1:22" ht="15" x14ac:dyDescent="0.25">
      <c r="A161" s="20" t="s">
        <v>3390</v>
      </c>
      <c r="B161" s="20" t="s">
        <v>6284</v>
      </c>
      <c r="C161" s="20" t="s">
        <v>6449</v>
      </c>
      <c r="D161" s="20" t="s">
        <v>6780</v>
      </c>
      <c r="E161" s="20" t="s">
        <v>1128</v>
      </c>
      <c r="F161" s="20" t="s">
        <v>5813</v>
      </c>
      <c r="G161" s="20" t="s">
        <v>6667</v>
      </c>
      <c r="H161" s="20" t="s">
        <v>5813</v>
      </c>
      <c r="I161" s="20" t="s">
        <v>6802</v>
      </c>
      <c r="J161" s="20" t="s">
        <v>6450</v>
      </c>
      <c r="K161" s="20" t="s">
        <v>5824</v>
      </c>
      <c r="M161" s="20" t="s">
        <v>6552</v>
      </c>
      <c r="N161" s="22" t="s">
        <v>7026</v>
      </c>
      <c r="O161" s="22" t="s">
        <v>7027</v>
      </c>
      <c r="P161" s="20" t="s">
        <v>6781</v>
      </c>
      <c r="Q161" s="20" t="s">
        <v>6451</v>
      </c>
      <c r="S161" s="20" t="str">
        <f>HYPERLINK("https://mapy.cz/zakladni?x=17.7013889&amp;y=49.3794444&amp;z=16&amp;source=coor&amp;id=17.7013889,49.3794444","mapy.cz")</f>
        <v>mapy.cz</v>
      </c>
      <c r="T161" s="11" t="s">
        <v>5813</v>
      </c>
      <c r="U161" s="25" t="s">
        <v>6912</v>
      </c>
    </row>
    <row r="162" spans="1:22" ht="15" x14ac:dyDescent="0.25">
      <c r="A162" s="20" t="s">
        <v>3390</v>
      </c>
      <c r="B162" s="20" t="s">
        <v>6284</v>
      </c>
      <c r="C162" s="20" t="s">
        <v>6452</v>
      </c>
      <c r="D162" s="20" t="s">
        <v>6453</v>
      </c>
      <c r="E162" s="20" t="s">
        <v>1160</v>
      </c>
      <c r="F162" s="20" t="s">
        <v>5813</v>
      </c>
      <c r="G162" s="20" t="s">
        <v>6668</v>
      </c>
      <c r="H162" s="20" t="s">
        <v>5813</v>
      </c>
      <c r="I162" s="20" t="s">
        <v>6799</v>
      </c>
      <c r="J162" s="20" t="s">
        <v>6454</v>
      </c>
      <c r="K162" s="20" t="s">
        <v>6377</v>
      </c>
      <c r="M162" s="20" t="s">
        <v>6552</v>
      </c>
      <c r="N162" s="22" t="s">
        <v>1304</v>
      </c>
      <c r="O162" s="22" t="s">
        <v>7028</v>
      </c>
      <c r="P162" s="20" t="s">
        <v>6760</v>
      </c>
      <c r="Q162" s="20" t="s">
        <v>6455</v>
      </c>
      <c r="S162" s="20" t="str">
        <f>HYPERLINK("https://mapy.cz/zakladni?x=17.0819444&amp;y=50.0547222&amp;z=16&amp;source=coor&amp;id=17.0819444,50.0547222","mapy.cz")</f>
        <v>mapy.cz</v>
      </c>
      <c r="T162" s="11" t="s">
        <v>5813</v>
      </c>
      <c r="U162" s="25" t="s">
        <v>6913</v>
      </c>
    </row>
    <row r="163" spans="1:22" ht="15" x14ac:dyDescent="0.25">
      <c r="A163" s="20" t="s">
        <v>3390</v>
      </c>
      <c r="B163" s="20" t="s">
        <v>6284</v>
      </c>
      <c r="C163" s="20" t="s">
        <v>6456</v>
      </c>
      <c r="D163" s="20" t="s">
        <v>6457</v>
      </c>
      <c r="E163" s="20" t="s">
        <v>1128</v>
      </c>
      <c r="F163" s="20" t="s">
        <v>5813</v>
      </c>
      <c r="G163" s="20" t="s">
        <v>6669</v>
      </c>
      <c r="H163" s="20" t="s">
        <v>5813</v>
      </c>
      <c r="I163" s="20" t="s">
        <v>6801</v>
      </c>
      <c r="J163" s="20" t="s">
        <v>6458</v>
      </c>
      <c r="K163" s="20" t="s">
        <v>6459</v>
      </c>
      <c r="M163" s="20" t="s">
        <v>6552</v>
      </c>
      <c r="N163" s="22" t="s">
        <v>7026</v>
      </c>
      <c r="O163" s="22" t="s">
        <v>7027</v>
      </c>
      <c r="P163" s="20" t="s">
        <v>6781</v>
      </c>
      <c r="Q163" s="20" t="s">
        <v>6460</v>
      </c>
      <c r="S163" s="20" t="str">
        <f>HYPERLINK("https://mapy.cz/zakladni?x=17.7127778&amp;y=49.3627778&amp;z=16&amp;source=coor&amp;id=17.7127778,49.3627778","mapy.cz")</f>
        <v>mapy.cz</v>
      </c>
      <c r="T163" s="11" t="s">
        <v>5813</v>
      </c>
      <c r="U163" s="25" t="s">
        <v>6912</v>
      </c>
    </row>
    <row r="164" spans="1:22" ht="15" x14ac:dyDescent="0.25">
      <c r="A164" s="20" t="s">
        <v>3390</v>
      </c>
      <c r="B164" s="20" t="s">
        <v>6461</v>
      </c>
      <c r="C164" s="20" t="s">
        <v>6462</v>
      </c>
      <c r="D164" s="20" t="s">
        <v>6307</v>
      </c>
      <c r="E164" s="20" t="s">
        <v>1120</v>
      </c>
      <c r="F164" s="20" t="s">
        <v>5813</v>
      </c>
      <c r="G164" s="20" t="s">
        <v>6670</v>
      </c>
      <c r="H164" s="20" t="s">
        <v>5813</v>
      </c>
      <c r="I164" s="20" t="s">
        <v>6802</v>
      </c>
      <c r="J164" s="20" t="s">
        <v>6463</v>
      </c>
      <c r="K164" s="20" t="s">
        <v>6339</v>
      </c>
      <c r="M164" s="20" t="s">
        <v>6552</v>
      </c>
      <c r="N164" s="22" t="s">
        <v>1303</v>
      </c>
      <c r="O164" s="22" t="s">
        <v>7013</v>
      </c>
      <c r="P164" s="20" t="s">
        <v>6762</v>
      </c>
      <c r="Q164" s="20" t="s">
        <v>6464</v>
      </c>
      <c r="S164" s="20" t="str">
        <f>HYPERLINK("https://mapy.cz/zakladni?x=17.0963889&amp;y=50.2238889&amp;z=16&amp;source=coor&amp;id=17.0963889,50.2238889","mapy.cz")</f>
        <v>mapy.cz</v>
      </c>
      <c r="T164" s="11" t="s">
        <v>5813</v>
      </c>
      <c r="U164" s="25" t="s">
        <v>6896</v>
      </c>
    </row>
    <row r="165" spans="1:22" ht="15" x14ac:dyDescent="0.25">
      <c r="A165" s="20" t="s">
        <v>3390</v>
      </c>
      <c r="B165" s="20" t="s">
        <v>6284</v>
      </c>
      <c r="C165" s="20" t="s">
        <v>6465</v>
      </c>
      <c r="D165" s="20" t="s">
        <v>6244</v>
      </c>
      <c r="E165" s="20" t="s">
        <v>1103</v>
      </c>
      <c r="F165" s="20" t="s">
        <v>5813</v>
      </c>
      <c r="G165" s="20" t="s">
        <v>6671</v>
      </c>
      <c r="H165" s="20" t="s">
        <v>5813</v>
      </c>
      <c r="I165" s="20" t="s">
        <v>6799</v>
      </c>
      <c r="J165" s="20" t="s">
        <v>5814</v>
      </c>
      <c r="K165" s="20" t="s">
        <v>5815</v>
      </c>
      <c r="M165" s="20" t="s">
        <v>6552</v>
      </c>
      <c r="N165" s="22" t="s">
        <v>1200</v>
      </c>
      <c r="O165" s="22" t="s">
        <v>7005</v>
      </c>
      <c r="P165" s="20" t="s">
        <v>6782</v>
      </c>
      <c r="Q165" s="20" t="s">
        <v>6466</v>
      </c>
      <c r="S165" s="20" t="str">
        <f>HYPERLINK("https://mapy.cz/zakladni?x=16.5772222&amp;y=49.1916667&amp;z=16&amp;source=coor&amp;id=16.5772222,49.1916667","mapy.cz")</f>
        <v>mapy.cz</v>
      </c>
      <c r="T165" s="11" t="s">
        <v>5813</v>
      </c>
      <c r="U165" s="25" t="s">
        <v>6914</v>
      </c>
    </row>
    <row r="166" spans="1:22" ht="15" x14ac:dyDescent="0.25">
      <c r="A166" s="20" t="s">
        <v>3390</v>
      </c>
      <c r="B166" s="20" t="s">
        <v>6467</v>
      </c>
      <c r="C166" s="20" t="s">
        <v>6468</v>
      </c>
      <c r="D166" s="20" t="s">
        <v>6469</v>
      </c>
      <c r="E166" s="20" t="s">
        <v>1169</v>
      </c>
      <c r="F166" s="20" t="s">
        <v>5813</v>
      </c>
      <c r="G166" s="20" t="s">
        <v>6672</v>
      </c>
      <c r="H166" s="20" t="s">
        <v>5813</v>
      </c>
      <c r="I166" s="20" t="s">
        <v>6799</v>
      </c>
      <c r="J166" s="20" t="s">
        <v>6470</v>
      </c>
      <c r="K166" s="23" t="s">
        <v>6471</v>
      </c>
      <c r="M166" s="20" t="s">
        <v>6552</v>
      </c>
      <c r="N166" s="22" t="s">
        <v>1312</v>
      </c>
      <c r="O166" s="22" t="s">
        <v>7029</v>
      </c>
      <c r="P166" s="20" t="s">
        <v>6783</v>
      </c>
      <c r="Q166" s="20" t="s">
        <v>6472</v>
      </c>
      <c r="S166" s="20" t="str">
        <f>HYPERLINK("https://mapy.cz/zakladni?x=18.0138889&amp;y=49.4080556&amp;z=16&amp;source=coor&amp;id=18.0138889,49.4080556","mapy.cz")</f>
        <v>mapy.cz</v>
      </c>
      <c r="T166" s="11" t="s">
        <v>5813</v>
      </c>
      <c r="U166" s="25" t="s">
        <v>6915</v>
      </c>
      <c r="V166" s="26" t="s">
        <v>6910</v>
      </c>
    </row>
    <row r="167" spans="1:22" ht="15" x14ac:dyDescent="0.25">
      <c r="A167" s="20" t="s">
        <v>3390</v>
      </c>
      <c r="B167" s="20" t="s">
        <v>6284</v>
      </c>
      <c r="C167" s="20" t="s">
        <v>6473</v>
      </c>
      <c r="D167" s="20" t="s">
        <v>6474</v>
      </c>
      <c r="E167" s="20" t="s">
        <v>1112</v>
      </c>
      <c r="F167" s="20" t="s">
        <v>5813</v>
      </c>
      <c r="G167" s="20" t="s">
        <v>6673</v>
      </c>
      <c r="H167" s="20" t="s">
        <v>5813</v>
      </c>
      <c r="I167" s="20" t="s">
        <v>6801</v>
      </c>
      <c r="J167" s="20" t="s">
        <v>6475</v>
      </c>
      <c r="K167" s="20" t="s">
        <v>6476</v>
      </c>
      <c r="M167" s="20" t="s">
        <v>6552</v>
      </c>
      <c r="N167" s="22" t="s">
        <v>1314</v>
      </c>
      <c r="O167" s="22" t="s">
        <v>7030</v>
      </c>
      <c r="P167" s="20" t="s">
        <v>6784</v>
      </c>
      <c r="Q167" s="20" t="s">
        <v>6477</v>
      </c>
      <c r="S167" s="20" t="str">
        <f>HYPERLINK("https://mapy.cz/zakladni?x=18.3433333&amp;y=49.6197222&amp;z=16&amp;source=coor&amp;id=18.3433333,49.6197222","mapy.cz")</f>
        <v>mapy.cz</v>
      </c>
      <c r="T167" s="11" t="s">
        <v>5813</v>
      </c>
      <c r="U167" s="25" t="s">
        <v>6916</v>
      </c>
    </row>
    <row r="168" spans="1:22" ht="15" x14ac:dyDescent="0.25">
      <c r="A168" s="20" t="s">
        <v>3390</v>
      </c>
      <c r="B168" s="20" t="s">
        <v>6284</v>
      </c>
      <c r="C168" s="20" t="s">
        <v>6478</v>
      </c>
      <c r="D168" s="20" t="s">
        <v>6474</v>
      </c>
      <c r="E168" s="20" t="s">
        <v>1112</v>
      </c>
      <c r="F168" s="20" t="s">
        <v>5813</v>
      </c>
      <c r="G168" s="20" t="s">
        <v>6673</v>
      </c>
      <c r="H168" s="20" t="s">
        <v>5813</v>
      </c>
      <c r="I168" s="20" t="s">
        <v>6801</v>
      </c>
      <c r="J168" s="20" t="s">
        <v>6479</v>
      </c>
      <c r="K168" s="20" t="s">
        <v>6476</v>
      </c>
      <c r="M168" s="20" t="s">
        <v>6552</v>
      </c>
      <c r="N168" s="22" t="s">
        <v>1314</v>
      </c>
      <c r="O168" s="22" t="s">
        <v>7030</v>
      </c>
      <c r="P168" s="20" t="s">
        <v>6784</v>
      </c>
      <c r="Q168" s="20" t="s">
        <v>6480</v>
      </c>
      <c r="S168" s="20" t="str">
        <f>HYPERLINK("https://mapy.cz/zakladni?x=18.3433333&amp;y=49.6197222&amp;z=16&amp;source=coor&amp;id=18.3433333,49.6197222","mapy.cz")</f>
        <v>mapy.cz</v>
      </c>
      <c r="T168" s="11" t="s">
        <v>5813</v>
      </c>
      <c r="U168" s="25" t="s">
        <v>6916</v>
      </c>
    </row>
    <row r="169" spans="1:22" ht="15" x14ac:dyDescent="0.25">
      <c r="A169" s="20" t="s">
        <v>3390</v>
      </c>
      <c r="B169" s="20" t="s">
        <v>6284</v>
      </c>
      <c r="C169" s="20" t="s">
        <v>6481</v>
      </c>
      <c r="D169" s="23" t="s">
        <v>6482</v>
      </c>
      <c r="E169" s="20" t="s">
        <v>1160</v>
      </c>
      <c r="F169" s="20" t="s">
        <v>5813</v>
      </c>
      <c r="G169" s="20" t="s">
        <v>6674</v>
      </c>
      <c r="H169" s="20" t="s">
        <v>5813</v>
      </c>
      <c r="I169" s="20" t="s">
        <v>6799</v>
      </c>
      <c r="J169" s="20" t="s">
        <v>6483</v>
      </c>
      <c r="K169" s="20" t="s">
        <v>6484</v>
      </c>
      <c r="M169" s="20" t="s">
        <v>6552</v>
      </c>
      <c r="N169" s="22" t="s">
        <v>1304</v>
      </c>
      <c r="O169" s="22" t="s">
        <v>7031</v>
      </c>
      <c r="P169" s="20" t="s">
        <v>6785</v>
      </c>
      <c r="Q169" s="20" t="s">
        <v>6485</v>
      </c>
      <c r="S169" s="20" t="str">
        <f>HYPERLINK("https://mapy.cz/zakladni?x=16.9419444&amp;y=50.1894444&amp;z=16&amp;source=coor&amp;id=16.9419444,50.1894444","mapy.cz")</f>
        <v>mapy.cz</v>
      </c>
      <c r="T169" s="11" t="s">
        <v>5813</v>
      </c>
      <c r="U169" s="25" t="s">
        <v>6917</v>
      </c>
      <c r="V169" s="26" t="s">
        <v>6918</v>
      </c>
    </row>
    <row r="170" spans="1:22" ht="15" x14ac:dyDescent="0.25">
      <c r="A170" s="20" t="s">
        <v>3390</v>
      </c>
      <c r="B170" s="20" t="s">
        <v>6284</v>
      </c>
      <c r="C170" s="20" t="s">
        <v>6481</v>
      </c>
      <c r="D170" s="23" t="s">
        <v>6482</v>
      </c>
      <c r="E170" s="20" t="s">
        <v>1160</v>
      </c>
      <c r="F170" s="20" t="s">
        <v>5813</v>
      </c>
      <c r="G170" s="20" t="s">
        <v>6674</v>
      </c>
      <c r="H170" s="20" t="s">
        <v>5813</v>
      </c>
      <c r="I170" s="20" t="s">
        <v>6799</v>
      </c>
      <c r="J170" s="20" t="s">
        <v>6483</v>
      </c>
      <c r="K170" s="20" t="s">
        <v>6484</v>
      </c>
      <c r="M170" s="20" t="s">
        <v>6552</v>
      </c>
      <c r="N170" s="22" t="s">
        <v>1304</v>
      </c>
      <c r="O170" s="22" t="s">
        <v>7031</v>
      </c>
      <c r="P170" s="20" t="s">
        <v>6785</v>
      </c>
      <c r="Q170" s="20" t="s">
        <v>6486</v>
      </c>
      <c r="S170" s="20" t="str">
        <f>HYPERLINK("https://mapy.cz/zakladni?x=16.9419444&amp;y=50.1894444&amp;z=16&amp;source=coor&amp;id=16.9419444,50.1894444","mapy.cz")</f>
        <v>mapy.cz</v>
      </c>
      <c r="T170" s="11" t="s">
        <v>5813</v>
      </c>
      <c r="U170" s="25" t="s">
        <v>6917</v>
      </c>
      <c r="V170" s="26" t="s">
        <v>6918</v>
      </c>
    </row>
    <row r="171" spans="1:22" ht="15" x14ac:dyDescent="0.25">
      <c r="A171" s="20" t="s">
        <v>3390</v>
      </c>
      <c r="B171" s="20" t="s">
        <v>6284</v>
      </c>
      <c r="C171" s="20" t="s">
        <v>6786</v>
      </c>
      <c r="D171" s="20" t="s">
        <v>6787</v>
      </c>
      <c r="E171" s="20" t="s">
        <v>1112</v>
      </c>
      <c r="F171" s="20" t="s">
        <v>6109</v>
      </c>
      <c r="G171" s="20" t="s">
        <v>6675</v>
      </c>
      <c r="H171" s="20" t="s">
        <v>5813</v>
      </c>
      <c r="I171" s="20" t="s">
        <v>6799</v>
      </c>
      <c r="J171" s="20" t="s">
        <v>6487</v>
      </c>
      <c r="K171" s="20" t="s">
        <v>5863</v>
      </c>
      <c r="M171" s="20" t="s">
        <v>6552</v>
      </c>
      <c r="N171" s="22" t="s">
        <v>1314</v>
      </c>
      <c r="O171" s="22" t="s">
        <v>7032</v>
      </c>
      <c r="P171" s="20" t="s">
        <v>6784</v>
      </c>
      <c r="Q171" s="20" t="s">
        <v>6488</v>
      </c>
      <c r="S171" s="20" t="str">
        <f>HYPERLINK("https://mapy.cz/zakladni?x=18.7075000&amp;y=49.6994444&amp;z=16&amp;source=coor&amp;id=18.7075000,49.6994444","mapy.cz")</f>
        <v>mapy.cz</v>
      </c>
      <c r="T171" s="11" t="s">
        <v>5813</v>
      </c>
      <c r="U171" s="25" t="s">
        <v>6919</v>
      </c>
    </row>
    <row r="172" spans="1:22" ht="15" x14ac:dyDescent="0.25">
      <c r="A172" s="20" t="s">
        <v>3390</v>
      </c>
      <c r="B172" s="20" t="s">
        <v>6284</v>
      </c>
      <c r="C172" s="20" t="s">
        <v>6489</v>
      </c>
      <c r="D172" s="20" t="s">
        <v>6307</v>
      </c>
      <c r="E172" s="20" t="s">
        <v>1120</v>
      </c>
      <c r="F172" s="20" t="s">
        <v>6490</v>
      </c>
      <c r="G172" s="20" t="s">
        <v>6676</v>
      </c>
      <c r="H172" s="20" t="s">
        <v>5813</v>
      </c>
      <c r="I172" s="20" t="s">
        <v>5813</v>
      </c>
      <c r="J172" s="20" t="s">
        <v>6491</v>
      </c>
      <c r="K172" s="20" t="s">
        <v>5863</v>
      </c>
      <c r="M172" s="20" t="s">
        <v>6552</v>
      </c>
      <c r="N172" s="22" t="s">
        <v>1303</v>
      </c>
      <c r="O172" s="22" t="s">
        <v>7013</v>
      </c>
      <c r="P172" s="20" t="s">
        <v>6762</v>
      </c>
      <c r="Q172" s="20" t="s">
        <v>6492</v>
      </c>
      <c r="S172" s="20" t="str">
        <f>HYPERLINK("https://mapy.cz/zakladni?x=17.1405556&amp;y=50.2277778&amp;z=16&amp;source=coor&amp;id=17.1405556,50.2277778","mapy.cz")</f>
        <v>mapy.cz</v>
      </c>
      <c r="T172" s="11" t="s">
        <v>5813</v>
      </c>
      <c r="U172" s="25" t="s">
        <v>6896</v>
      </c>
    </row>
    <row r="173" spans="1:22" ht="15" x14ac:dyDescent="0.25">
      <c r="A173" s="20" t="s">
        <v>3390</v>
      </c>
      <c r="B173" s="20" t="s">
        <v>6284</v>
      </c>
      <c r="C173" s="20" t="s">
        <v>6493</v>
      </c>
      <c r="D173" s="20" t="s">
        <v>6494</v>
      </c>
      <c r="E173" s="20" t="s">
        <v>1128</v>
      </c>
      <c r="F173" s="20" t="s">
        <v>5813</v>
      </c>
      <c r="G173" s="20" t="s">
        <v>6677</v>
      </c>
      <c r="H173" s="20" t="s">
        <v>5813</v>
      </c>
      <c r="I173" s="20" t="s">
        <v>5813</v>
      </c>
      <c r="J173" s="20" t="s">
        <v>5814</v>
      </c>
      <c r="K173" s="20" t="s">
        <v>6788</v>
      </c>
      <c r="M173" s="20" t="s">
        <v>6552</v>
      </c>
      <c r="N173" s="22" t="s">
        <v>7026</v>
      </c>
      <c r="O173" s="22" t="s">
        <v>7033</v>
      </c>
      <c r="P173" s="20" t="s">
        <v>6781</v>
      </c>
      <c r="Q173" s="20" t="s">
        <v>6495</v>
      </c>
      <c r="S173" s="20" t="str">
        <f>HYPERLINK("https://mapy.cz/zakladni?x=17.8130556&amp;y=49.4130556&amp;z=16&amp;source=coor&amp;id=17.8130556,49.4130556","mapy.cz")</f>
        <v>mapy.cz</v>
      </c>
      <c r="T173" s="11" t="s">
        <v>5813</v>
      </c>
      <c r="U173" s="25" t="s">
        <v>6920</v>
      </c>
    </row>
    <row r="174" spans="1:22" ht="15" x14ac:dyDescent="0.25">
      <c r="A174" s="20" t="s">
        <v>3390</v>
      </c>
      <c r="B174" s="20" t="s">
        <v>6284</v>
      </c>
      <c r="C174" s="20" t="s">
        <v>6496</v>
      </c>
      <c r="D174" s="20" t="s">
        <v>6497</v>
      </c>
      <c r="E174" s="20" t="s">
        <v>1120</v>
      </c>
      <c r="F174" s="20" t="s">
        <v>5813</v>
      </c>
      <c r="G174" s="20" t="s">
        <v>6678</v>
      </c>
      <c r="H174" s="20" t="s">
        <v>5813</v>
      </c>
      <c r="I174" s="20" t="s">
        <v>5813</v>
      </c>
      <c r="J174" s="20" t="s">
        <v>5843</v>
      </c>
      <c r="K174" s="20" t="s">
        <v>5819</v>
      </c>
      <c r="M174" s="20" t="s">
        <v>6552</v>
      </c>
      <c r="N174" s="22" t="s">
        <v>1303</v>
      </c>
      <c r="O174" s="22" t="s">
        <v>7009</v>
      </c>
      <c r="P174" s="20" t="s">
        <v>6789</v>
      </c>
      <c r="Q174" s="20" t="s">
        <v>6498</v>
      </c>
      <c r="S174" s="20" t="str">
        <f>HYPERLINK("https://mapy.cz/zakladni?x=17.2047222&amp;y=50.2294444&amp;z=16&amp;source=coor&amp;id=17.2047222,50.2294444","mapy.cz")</f>
        <v>mapy.cz</v>
      </c>
      <c r="T174" s="11" t="s">
        <v>5813</v>
      </c>
      <c r="U174" s="25" t="s">
        <v>6892</v>
      </c>
    </row>
    <row r="175" spans="1:22" ht="15" x14ac:dyDescent="0.25">
      <c r="A175" s="20" t="s">
        <v>3390</v>
      </c>
      <c r="B175" s="20" t="s">
        <v>6284</v>
      </c>
      <c r="C175" s="20" t="s">
        <v>6499</v>
      </c>
      <c r="D175" s="20" t="s">
        <v>6500</v>
      </c>
      <c r="E175" s="20" t="s">
        <v>1138</v>
      </c>
      <c r="F175" s="20" t="s">
        <v>5813</v>
      </c>
      <c r="G175" s="20" t="s">
        <v>6679</v>
      </c>
      <c r="H175" s="20" t="s">
        <v>5813</v>
      </c>
      <c r="I175" s="20" t="s">
        <v>6801</v>
      </c>
      <c r="J175" s="20" t="s">
        <v>6501</v>
      </c>
      <c r="K175" s="20" t="s">
        <v>6072</v>
      </c>
      <c r="M175" s="20" t="s">
        <v>6552</v>
      </c>
      <c r="N175" s="22" t="s">
        <v>1205</v>
      </c>
      <c r="O175" s="22" t="s">
        <v>6984</v>
      </c>
      <c r="P175" s="20" t="s">
        <v>6750</v>
      </c>
      <c r="Q175" s="20" t="s">
        <v>6502</v>
      </c>
      <c r="S175" s="20" t="str">
        <f>HYPERLINK("https://mapy.cz/zakladni?x=17.2647222&amp;y=49.6058333&amp;z=16&amp;source=coor&amp;id=17.2647222,49.6058333","mapy.cz")</f>
        <v>mapy.cz</v>
      </c>
      <c r="T175" s="11" t="s">
        <v>5813</v>
      </c>
      <c r="U175" s="25" t="s">
        <v>6868</v>
      </c>
    </row>
    <row r="176" spans="1:22" ht="15" x14ac:dyDescent="0.25">
      <c r="A176" s="20" t="s">
        <v>3390</v>
      </c>
      <c r="B176" s="20" t="s">
        <v>6284</v>
      </c>
      <c r="C176" s="20" t="s">
        <v>6503</v>
      </c>
      <c r="D176" s="20" t="s">
        <v>6291</v>
      </c>
      <c r="E176" s="20" t="s">
        <v>1160</v>
      </c>
      <c r="F176" s="20" t="s">
        <v>5813</v>
      </c>
      <c r="G176" s="20" t="s">
        <v>6632</v>
      </c>
      <c r="H176" s="20" t="s">
        <v>5813</v>
      </c>
      <c r="I176" s="20" t="s">
        <v>6799</v>
      </c>
      <c r="J176" s="20" t="s">
        <v>5814</v>
      </c>
      <c r="K176" s="20" t="s">
        <v>6504</v>
      </c>
      <c r="M176" s="20" t="s">
        <v>6552</v>
      </c>
      <c r="N176" s="22" t="s">
        <v>1304</v>
      </c>
      <c r="O176" s="22" t="s">
        <v>7010</v>
      </c>
      <c r="P176" s="20" t="s">
        <v>6760</v>
      </c>
      <c r="Q176" s="20" t="s">
        <v>6505</v>
      </c>
      <c r="S176" s="20" t="str">
        <f>HYPERLINK("https://mapy.cz/zakladni?x=17.0405556&amp;y=50.0319444&amp;z=16&amp;source=coor&amp;id=17.0405556,50.0319444","mapy.cz")</f>
        <v>mapy.cz</v>
      </c>
      <c r="T176" s="11" t="s">
        <v>5813</v>
      </c>
      <c r="U176" s="25" t="s">
        <v>6893</v>
      </c>
    </row>
    <row r="177" spans="1:22" ht="15" x14ac:dyDescent="0.25">
      <c r="A177" s="20" t="s">
        <v>3390</v>
      </c>
      <c r="B177" s="20" t="s">
        <v>6284</v>
      </c>
      <c r="C177" s="20" t="s">
        <v>6481</v>
      </c>
      <c r="D177" s="23" t="s">
        <v>6482</v>
      </c>
      <c r="E177" s="20" t="s">
        <v>1160</v>
      </c>
      <c r="F177" s="20" t="s">
        <v>5813</v>
      </c>
      <c r="G177" s="20" t="s">
        <v>6674</v>
      </c>
      <c r="H177" s="20" t="s">
        <v>5813</v>
      </c>
      <c r="I177" s="20" t="s">
        <v>6799</v>
      </c>
      <c r="J177" s="20" t="s">
        <v>6483</v>
      </c>
      <c r="K177" s="20" t="s">
        <v>6484</v>
      </c>
      <c r="M177" s="20" t="s">
        <v>6552</v>
      </c>
      <c r="N177" s="22" t="s">
        <v>1304</v>
      </c>
      <c r="O177" s="22" t="s">
        <v>7031</v>
      </c>
      <c r="P177" s="20" t="s">
        <v>6785</v>
      </c>
      <c r="Q177" s="20" t="s">
        <v>6506</v>
      </c>
      <c r="S177" s="20" t="str">
        <f>HYPERLINK("https://mapy.cz/zakladni?x=16.9419444&amp;y=50.1894444&amp;z=16&amp;source=coor&amp;id=16.9419444,50.1894444","mapy.cz")</f>
        <v>mapy.cz</v>
      </c>
      <c r="T177" s="11" t="s">
        <v>5813</v>
      </c>
      <c r="U177" s="25" t="s">
        <v>6917</v>
      </c>
      <c r="V177" s="26" t="s">
        <v>6918</v>
      </c>
    </row>
    <row r="178" spans="1:22" ht="15" x14ac:dyDescent="0.25">
      <c r="A178" s="20" t="s">
        <v>3390</v>
      </c>
      <c r="B178" s="20" t="s">
        <v>6284</v>
      </c>
      <c r="C178" s="20" t="s">
        <v>6507</v>
      </c>
      <c r="D178" s="20" t="s">
        <v>6507</v>
      </c>
      <c r="E178" s="20" t="s">
        <v>1166</v>
      </c>
      <c r="F178" s="20" t="s">
        <v>5813</v>
      </c>
      <c r="G178" s="20" t="s">
        <v>6680</v>
      </c>
      <c r="H178" s="20" t="s">
        <v>5813</v>
      </c>
      <c r="I178" s="20" t="s">
        <v>6799</v>
      </c>
      <c r="J178" s="20" t="s">
        <v>6508</v>
      </c>
      <c r="K178" s="20" t="s">
        <v>6072</v>
      </c>
      <c r="M178" s="20" t="s">
        <v>6552</v>
      </c>
      <c r="N178" s="22" t="s">
        <v>7001</v>
      </c>
      <c r="O178" s="22" t="s">
        <v>7034</v>
      </c>
      <c r="P178" s="20" t="s">
        <v>6790</v>
      </c>
      <c r="Q178" s="20" t="s">
        <v>6509</v>
      </c>
      <c r="S178" s="20" t="str">
        <f>HYPERLINK("https://mapy.cz/zakladni?x=17.7686111&amp;y=48.9455556&amp;z=16&amp;source=coor&amp;id=17.7686111,48.9455556","mapy.cz")</f>
        <v>mapy.cz</v>
      </c>
      <c r="T178" s="11" t="s">
        <v>5813</v>
      </c>
      <c r="U178" s="25" t="s">
        <v>6921</v>
      </c>
    </row>
    <row r="179" spans="1:22" ht="15" x14ac:dyDescent="0.25">
      <c r="A179" s="20" t="s">
        <v>3154</v>
      </c>
      <c r="B179" s="20" t="s">
        <v>5910</v>
      </c>
      <c r="C179" s="20" t="s">
        <v>6510</v>
      </c>
      <c r="D179" s="20" t="s">
        <v>5920</v>
      </c>
      <c r="E179" s="20" t="s">
        <v>1114</v>
      </c>
      <c r="F179" s="20" t="s">
        <v>5847</v>
      </c>
      <c r="G179" s="20" t="s">
        <v>6681</v>
      </c>
      <c r="H179" s="20" t="s">
        <v>5813</v>
      </c>
      <c r="I179" s="20" t="s">
        <v>5846</v>
      </c>
      <c r="J179" s="20" t="s">
        <v>6511</v>
      </c>
      <c r="K179" s="20" t="s">
        <v>5971</v>
      </c>
      <c r="M179" s="20" t="s">
        <v>6552</v>
      </c>
      <c r="N179" s="22" t="s">
        <v>1203</v>
      </c>
      <c r="O179" s="22" t="s">
        <v>6939</v>
      </c>
      <c r="P179" s="20" t="s">
        <v>6791</v>
      </c>
      <c r="Q179" s="20" t="s">
        <v>6512</v>
      </c>
      <c r="S179" s="20" t="str">
        <f t="shared" ref="S179:S184" si="1">HYPERLINK("https://mapy.cz/zakladni?x=17.0500000&amp;y=48.9016667&amp;z=16&amp;source=coor&amp;id=17.0500000,48.9016667","mapy.cz")</f>
        <v>mapy.cz</v>
      </c>
      <c r="T179" s="11" t="s">
        <v>5813</v>
      </c>
      <c r="U179" s="25" t="s">
        <v>6824</v>
      </c>
    </row>
    <row r="180" spans="1:22" ht="15" x14ac:dyDescent="0.25">
      <c r="A180" s="20" t="s">
        <v>3154</v>
      </c>
      <c r="B180" s="20" t="s">
        <v>5910</v>
      </c>
      <c r="C180" s="20" t="s">
        <v>6513</v>
      </c>
      <c r="D180" s="20" t="s">
        <v>5920</v>
      </c>
      <c r="E180" s="20" t="s">
        <v>1114</v>
      </c>
      <c r="F180" s="20" t="s">
        <v>5847</v>
      </c>
      <c r="G180" s="20" t="s">
        <v>6681</v>
      </c>
      <c r="H180" s="20" t="s">
        <v>5813</v>
      </c>
      <c r="I180" s="20" t="s">
        <v>5846</v>
      </c>
      <c r="J180" s="20" t="s">
        <v>6511</v>
      </c>
      <c r="K180" s="20" t="s">
        <v>5971</v>
      </c>
      <c r="M180" s="20" t="s">
        <v>6552</v>
      </c>
      <c r="N180" s="22" t="s">
        <v>1203</v>
      </c>
      <c r="O180" s="22" t="s">
        <v>6939</v>
      </c>
      <c r="P180" s="20" t="s">
        <v>6791</v>
      </c>
      <c r="Q180" s="20" t="s">
        <v>6514</v>
      </c>
      <c r="S180" s="20" t="str">
        <f t="shared" si="1"/>
        <v>mapy.cz</v>
      </c>
      <c r="T180" s="11" t="s">
        <v>5813</v>
      </c>
      <c r="U180" s="25" t="s">
        <v>6824</v>
      </c>
    </row>
    <row r="181" spans="1:22" ht="15" x14ac:dyDescent="0.25">
      <c r="A181" s="20" t="s">
        <v>3154</v>
      </c>
      <c r="B181" s="20" t="s">
        <v>5910</v>
      </c>
      <c r="C181" s="20" t="s">
        <v>6515</v>
      </c>
      <c r="D181" s="20" t="s">
        <v>5920</v>
      </c>
      <c r="E181" s="20" t="s">
        <v>1114</v>
      </c>
      <c r="F181" s="20" t="s">
        <v>5847</v>
      </c>
      <c r="G181" s="20" t="s">
        <v>6681</v>
      </c>
      <c r="H181" s="20" t="s">
        <v>5813</v>
      </c>
      <c r="I181" s="20" t="s">
        <v>5846</v>
      </c>
      <c r="J181" s="20" t="s">
        <v>6511</v>
      </c>
      <c r="K181" s="20" t="s">
        <v>5971</v>
      </c>
      <c r="M181" s="20" t="s">
        <v>6552</v>
      </c>
      <c r="N181" s="22" t="s">
        <v>1203</v>
      </c>
      <c r="O181" s="22" t="s">
        <v>6939</v>
      </c>
      <c r="P181" s="20" t="s">
        <v>6791</v>
      </c>
      <c r="Q181" s="20" t="s">
        <v>6516</v>
      </c>
      <c r="S181" s="20" t="str">
        <f t="shared" si="1"/>
        <v>mapy.cz</v>
      </c>
      <c r="T181" s="11" t="s">
        <v>5813</v>
      </c>
      <c r="U181" s="25" t="s">
        <v>6824</v>
      </c>
    </row>
    <row r="182" spans="1:22" ht="15" x14ac:dyDescent="0.25">
      <c r="A182" s="20" t="s">
        <v>3154</v>
      </c>
      <c r="B182" s="20" t="s">
        <v>5910</v>
      </c>
      <c r="C182" s="20" t="s">
        <v>6517</v>
      </c>
      <c r="D182" s="20" t="s">
        <v>5920</v>
      </c>
      <c r="E182" s="20" t="s">
        <v>1114</v>
      </c>
      <c r="F182" s="20" t="s">
        <v>5847</v>
      </c>
      <c r="G182" s="20" t="s">
        <v>6681</v>
      </c>
      <c r="H182" s="20" t="s">
        <v>5813</v>
      </c>
      <c r="I182" s="20" t="s">
        <v>5846</v>
      </c>
      <c r="J182" s="20" t="s">
        <v>6511</v>
      </c>
      <c r="K182" s="20" t="s">
        <v>5971</v>
      </c>
      <c r="M182" s="20" t="s">
        <v>6552</v>
      </c>
      <c r="N182" s="22" t="s">
        <v>1203</v>
      </c>
      <c r="O182" s="22" t="s">
        <v>6939</v>
      </c>
      <c r="P182" s="20" t="s">
        <v>6791</v>
      </c>
      <c r="Q182" s="20" t="s">
        <v>6518</v>
      </c>
      <c r="S182" s="20" t="str">
        <f t="shared" si="1"/>
        <v>mapy.cz</v>
      </c>
      <c r="T182" s="11" t="s">
        <v>5813</v>
      </c>
      <c r="U182" s="25" t="s">
        <v>6824</v>
      </c>
    </row>
    <row r="183" spans="1:22" ht="15" x14ac:dyDescent="0.25">
      <c r="A183" s="20" t="s">
        <v>3154</v>
      </c>
      <c r="B183" s="20" t="s">
        <v>5910</v>
      </c>
      <c r="C183" s="20" t="s">
        <v>6513</v>
      </c>
      <c r="D183" s="20" t="s">
        <v>5920</v>
      </c>
      <c r="E183" s="20" t="s">
        <v>1114</v>
      </c>
      <c r="F183" s="20" t="s">
        <v>5847</v>
      </c>
      <c r="G183" s="20" t="s">
        <v>6681</v>
      </c>
      <c r="H183" s="20" t="s">
        <v>5813</v>
      </c>
      <c r="I183" s="20" t="s">
        <v>5846</v>
      </c>
      <c r="J183" s="20" t="s">
        <v>6511</v>
      </c>
      <c r="K183" s="20" t="s">
        <v>5971</v>
      </c>
      <c r="M183" s="20" t="s">
        <v>6552</v>
      </c>
      <c r="N183" s="22" t="s">
        <v>1203</v>
      </c>
      <c r="O183" s="22" t="s">
        <v>6939</v>
      </c>
      <c r="P183" s="20" t="s">
        <v>6791</v>
      </c>
      <c r="Q183" s="20" t="s">
        <v>6519</v>
      </c>
      <c r="S183" s="20" t="str">
        <f t="shared" si="1"/>
        <v>mapy.cz</v>
      </c>
      <c r="T183" s="11" t="s">
        <v>5813</v>
      </c>
      <c r="U183" s="25" t="s">
        <v>6824</v>
      </c>
    </row>
    <row r="184" spans="1:22" ht="15" x14ac:dyDescent="0.25">
      <c r="A184" s="20" t="s">
        <v>3154</v>
      </c>
      <c r="B184" s="20" t="s">
        <v>5910</v>
      </c>
      <c r="C184" s="20" t="s">
        <v>6513</v>
      </c>
      <c r="D184" s="20" t="s">
        <v>5920</v>
      </c>
      <c r="E184" s="20" t="s">
        <v>1114</v>
      </c>
      <c r="F184" s="20" t="s">
        <v>5847</v>
      </c>
      <c r="G184" s="20" t="s">
        <v>6681</v>
      </c>
      <c r="H184" s="20" t="s">
        <v>5813</v>
      </c>
      <c r="I184" s="20" t="s">
        <v>5846</v>
      </c>
      <c r="J184" s="20" t="s">
        <v>6511</v>
      </c>
      <c r="K184" s="20" t="s">
        <v>5971</v>
      </c>
      <c r="M184" s="20" t="s">
        <v>6552</v>
      </c>
      <c r="N184" s="22" t="s">
        <v>1203</v>
      </c>
      <c r="O184" s="22" t="s">
        <v>6939</v>
      </c>
      <c r="P184" s="20" t="s">
        <v>6791</v>
      </c>
      <c r="Q184" s="20" t="s">
        <v>6520</v>
      </c>
      <c r="S184" s="20" t="str">
        <f t="shared" si="1"/>
        <v>mapy.cz</v>
      </c>
      <c r="T184" s="11" t="s">
        <v>5813</v>
      </c>
      <c r="U184" s="25" t="s">
        <v>6824</v>
      </c>
    </row>
    <row r="185" spans="1:22" ht="15" x14ac:dyDescent="0.25">
      <c r="A185" s="20" t="s">
        <v>3390</v>
      </c>
      <c r="B185" s="20" t="s">
        <v>6284</v>
      </c>
      <c r="C185" s="20" t="s">
        <v>6521</v>
      </c>
      <c r="D185" s="20" t="s">
        <v>6522</v>
      </c>
      <c r="E185" s="22" t="s">
        <v>1146</v>
      </c>
      <c r="F185" s="20" t="s">
        <v>5813</v>
      </c>
      <c r="G185" s="20" t="s">
        <v>6682</v>
      </c>
      <c r="H185" s="20" t="s">
        <v>5813</v>
      </c>
      <c r="I185" s="20" t="s">
        <v>5846</v>
      </c>
      <c r="J185" s="20" t="s">
        <v>6523</v>
      </c>
      <c r="K185" s="20" t="s">
        <v>6524</v>
      </c>
      <c r="M185" s="20" t="s">
        <v>6552</v>
      </c>
      <c r="N185" s="22" t="s">
        <v>1190</v>
      </c>
      <c r="O185" s="22" t="s">
        <v>7035</v>
      </c>
      <c r="P185" s="20" t="s">
        <v>6792</v>
      </c>
      <c r="Q185" s="20" t="s">
        <v>6525</v>
      </c>
      <c r="S185" s="20" t="str">
        <f>HYPERLINK("https://mapy.cz/zakladni?x=14.4080556&amp;y=50.0750000&amp;z=16&amp;source=coor&amp;id=14.4080556,50.0750000","mapy.cz")</f>
        <v>mapy.cz</v>
      </c>
      <c r="T185" s="24" t="s">
        <v>6874</v>
      </c>
      <c r="U185" s="25" t="s">
        <v>6922</v>
      </c>
    </row>
    <row r="186" spans="1:22" ht="15" x14ac:dyDescent="0.25">
      <c r="A186" s="20" t="s">
        <v>3390</v>
      </c>
      <c r="B186" s="20" t="s">
        <v>6284</v>
      </c>
      <c r="C186" s="20" t="s">
        <v>6526</v>
      </c>
      <c r="D186" s="20" t="s">
        <v>1110</v>
      </c>
      <c r="E186" s="20" t="s">
        <v>1110</v>
      </c>
      <c r="F186" s="20" t="s">
        <v>5813</v>
      </c>
      <c r="G186" s="20" t="s">
        <v>6683</v>
      </c>
      <c r="H186" s="20" t="s">
        <v>5813</v>
      </c>
      <c r="I186" s="20" t="s">
        <v>6805</v>
      </c>
      <c r="J186" s="20" t="s">
        <v>6527</v>
      </c>
      <c r="K186" s="20" t="s">
        <v>6793</v>
      </c>
      <c r="M186" s="20" t="s">
        <v>6552</v>
      </c>
      <c r="N186" s="22" t="s">
        <v>1254</v>
      </c>
      <c r="O186" s="22" t="s">
        <v>7036</v>
      </c>
      <c r="P186" s="20" t="s">
        <v>6794</v>
      </c>
      <c r="Q186" s="20" t="s">
        <v>6528</v>
      </c>
      <c r="S186" s="20" t="str">
        <f>HYPERLINK("https://mapy.cz/zakladni?x=14.2133333&amp;y=50.7813889&amp;z=16&amp;source=coor&amp;id=14.2133333,50.7813889","mapy.cz")</f>
        <v>mapy.cz</v>
      </c>
      <c r="T186" s="11" t="s">
        <v>5813</v>
      </c>
      <c r="U186" s="25" t="s">
        <v>6923</v>
      </c>
    </row>
    <row r="187" spans="1:22" ht="15" x14ac:dyDescent="0.25">
      <c r="A187" s="20" t="s">
        <v>3390</v>
      </c>
      <c r="B187" s="20" t="s">
        <v>6284</v>
      </c>
      <c r="C187" s="20" t="s">
        <v>6529</v>
      </c>
      <c r="D187" s="20" t="s">
        <v>6530</v>
      </c>
      <c r="E187" s="20" t="s">
        <v>1130</v>
      </c>
      <c r="F187" s="20" t="s">
        <v>5813</v>
      </c>
      <c r="G187" s="20" t="s">
        <v>6684</v>
      </c>
      <c r="H187" s="20" t="s">
        <v>5813</v>
      </c>
      <c r="I187" s="20" t="s">
        <v>6799</v>
      </c>
      <c r="J187" s="20" t="s">
        <v>6531</v>
      </c>
      <c r="K187" s="20" t="s">
        <v>6532</v>
      </c>
      <c r="M187" s="20" t="s">
        <v>6552</v>
      </c>
      <c r="N187" s="22" t="s">
        <v>7037</v>
      </c>
      <c r="O187" s="22" t="s">
        <v>7038</v>
      </c>
      <c r="P187" s="20" t="s">
        <v>6795</v>
      </c>
      <c r="Q187" s="20" t="s">
        <v>6533</v>
      </c>
      <c r="S187" s="20" t="str">
        <f>HYPERLINK("https://mapy.cz/zakladni?x=15.1700000&amp;y=50.9005556&amp;z=16&amp;source=coor&amp;id=15.1700000,50.9005556","mapy.cz")</f>
        <v>mapy.cz</v>
      </c>
      <c r="T187" s="11" t="s">
        <v>5813</v>
      </c>
      <c r="U187" s="25" t="s">
        <v>6924</v>
      </c>
    </row>
    <row r="188" spans="1:22" ht="15" x14ac:dyDescent="0.25">
      <c r="A188" s="20" t="s">
        <v>3390</v>
      </c>
      <c r="B188" s="20" t="s">
        <v>6284</v>
      </c>
      <c r="C188" s="20" t="s">
        <v>6534</v>
      </c>
      <c r="D188" s="20" t="s">
        <v>6535</v>
      </c>
      <c r="E188" s="20" t="s">
        <v>1159</v>
      </c>
      <c r="F188" s="20" t="s">
        <v>5813</v>
      </c>
      <c r="G188" s="20" t="s">
        <v>6685</v>
      </c>
      <c r="H188" s="20" t="s">
        <v>5813</v>
      </c>
      <c r="I188" s="20" t="s">
        <v>5846</v>
      </c>
      <c r="J188" s="20" t="s">
        <v>6536</v>
      </c>
      <c r="K188" s="20" t="s">
        <v>6537</v>
      </c>
      <c r="M188" s="20" t="s">
        <v>6552</v>
      </c>
      <c r="N188" s="22" t="s">
        <v>6988</v>
      </c>
      <c r="O188" s="22" t="s">
        <v>7039</v>
      </c>
      <c r="P188" s="20" t="s">
        <v>6796</v>
      </c>
      <c r="Q188" s="20" t="s">
        <v>6538</v>
      </c>
      <c r="S188" s="20" t="str">
        <f>HYPERLINK("https://mapy.cz/zakladni?x=16.3047222&amp;y=49.9225000&amp;z=16&amp;source=coor&amp;id=16.3047222,49.9225000","mapy.cz")</f>
        <v>mapy.cz</v>
      </c>
      <c r="T188" s="11" t="s">
        <v>5813</v>
      </c>
      <c r="U188" s="25" t="s">
        <v>6925</v>
      </c>
    </row>
    <row r="189" spans="1:22" ht="15" x14ac:dyDescent="0.25">
      <c r="A189" s="20" t="s">
        <v>3390</v>
      </c>
      <c r="B189" s="20" t="s">
        <v>6284</v>
      </c>
      <c r="C189" s="20" t="s">
        <v>6539</v>
      </c>
      <c r="D189" s="20" t="s">
        <v>6535</v>
      </c>
      <c r="E189" s="20" t="s">
        <v>1159</v>
      </c>
      <c r="F189" s="20" t="s">
        <v>5813</v>
      </c>
      <c r="G189" s="20" t="s">
        <v>6685</v>
      </c>
      <c r="H189" s="20" t="s">
        <v>5813</v>
      </c>
      <c r="I189" s="20" t="s">
        <v>5846</v>
      </c>
      <c r="J189" s="20" t="s">
        <v>6536</v>
      </c>
      <c r="K189" s="20" t="s">
        <v>6537</v>
      </c>
      <c r="M189" s="20" t="s">
        <v>6552</v>
      </c>
      <c r="N189" s="22" t="s">
        <v>6988</v>
      </c>
      <c r="O189" s="22" t="s">
        <v>7039</v>
      </c>
      <c r="P189" s="20" t="s">
        <v>6796</v>
      </c>
      <c r="Q189" s="20" t="s">
        <v>6540</v>
      </c>
      <c r="S189" s="20" t="str">
        <f>HYPERLINK("https://mapy.cz/zakladni?x=16.3047222&amp;y=49.9225000&amp;z=16&amp;source=coor&amp;id=16.3047222,49.9225000","mapy.cz")</f>
        <v>mapy.cz</v>
      </c>
      <c r="T189" s="11" t="s">
        <v>5813</v>
      </c>
      <c r="U189" s="25" t="s">
        <v>6925</v>
      </c>
    </row>
    <row r="190" spans="1:22" ht="15" x14ac:dyDescent="0.25">
      <c r="A190" s="20" t="s">
        <v>3390</v>
      </c>
      <c r="B190" s="20" t="s">
        <v>6284</v>
      </c>
      <c r="C190" s="20" t="s">
        <v>6539</v>
      </c>
      <c r="D190" s="20" t="s">
        <v>6535</v>
      </c>
      <c r="E190" s="20" t="s">
        <v>1159</v>
      </c>
      <c r="F190" s="20" t="s">
        <v>5813</v>
      </c>
      <c r="G190" s="20" t="s">
        <v>6685</v>
      </c>
      <c r="H190" s="20" t="s">
        <v>5813</v>
      </c>
      <c r="I190" s="20" t="s">
        <v>5846</v>
      </c>
      <c r="J190" s="20" t="s">
        <v>6536</v>
      </c>
      <c r="K190" s="20" t="s">
        <v>6537</v>
      </c>
      <c r="M190" s="20" t="s">
        <v>6552</v>
      </c>
      <c r="N190" s="22" t="s">
        <v>6988</v>
      </c>
      <c r="O190" s="22" t="s">
        <v>7039</v>
      </c>
      <c r="P190" s="20" t="s">
        <v>6797</v>
      </c>
      <c r="Q190" s="20" t="s">
        <v>6541</v>
      </c>
      <c r="S190" s="20" t="str">
        <f>HYPERLINK("https://mapy.cz/zakladni?x=16.3047222&amp;y=49.9225000&amp;z=16&amp;source=coor&amp;id=16.3047222,49.9225000","mapy.cz")</f>
        <v>mapy.cz</v>
      </c>
      <c r="T190" s="11" t="s">
        <v>5813</v>
      </c>
      <c r="U190" s="25" t="s">
        <v>6925</v>
      </c>
    </row>
    <row r="191" spans="1:22" ht="15" x14ac:dyDescent="0.25">
      <c r="A191" s="20" t="s">
        <v>3390</v>
      </c>
      <c r="B191" s="20" t="s">
        <v>6284</v>
      </c>
      <c r="C191" s="20" t="s">
        <v>6542</v>
      </c>
      <c r="D191" s="20" t="s">
        <v>6543</v>
      </c>
      <c r="E191" s="20" t="s">
        <v>1168</v>
      </c>
      <c r="F191" s="20" t="s">
        <v>5813</v>
      </c>
      <c r="G191" s="20" t="s">
        <v>6686</v>
      </c>
      <c r="H191" s="20" t="s">
        <v>5813</v>
      </c>
      <c r="I191" s="20" t="s">
        <v>6800</v>
      </c>
      <c r="J191" s="20" t="s">
        <v>6544</v>
      </c>
      <c r="K191" s="20" t="s">
        <v>6545</v>
      </c>
      <c r="M191" s="20" t="s">
        <v>6552</v>
      </c>
      <c r="N191" s="22" t="s">
        <v>2583</v>
      </c>
      <c r="O191" s="22" t="s">
        <v>7040</v>
      </c>
      <c r="P191" s="20" t="s">
        <v>6798</v>
      </c>
      <c r="Q191" s="20" t="s">
        <v>6546</v>
      </c>
      <c r="S191" s="20" t="str">
        <f>HYPERLINK("https://mapy.cz/zakladni?x=16.5019444&amp;y=50.1291667&amp;z=16&amp;source=coor&amp;id=16.5019444,50.1291667","mapy.cz")</f>
        <v>mapy.cz</v>
      </c>
      <c r="T191" s="11" t="s">
        <v>5813</v>
      </c>
      <c r="U191" s="25" t="s">
        <v>6926</v>
      </c>
    </row>
    <row r="192" spans="1:22" ht="15" x14ac:dyDescent="0.25">
      <c r="A192" s="20" t="s">
        <v>3154</v>
      </c>
      <c r="B192" s="20" t="s">
        <v>5849</v>
      </c>
      <c r="C192" s="20" t="s">
        <v>6547</v>
      </c>
      <c r="D192" s="20" t="s">
        <v>5836</v>
      </c>
      <c r="E192" s="20" t="s">
        <v>1114</v>
      </c>
      <c r="F192" s="20" t="s">
        <v>5813</v>
      </c>
      <c r="G192" s="20" t="s">
        <v>6687</v>
      </c>
      <c r="H192" s="20" t="s">
        <v>5813</v>
      </c>
      <c r="I192" s="20" t="s">
        <v>6799</v>
      </c>
      <c r="J192" s="20" t="s">
        <v>6548</v>
      </c>
      <c r="K192" s="20" t="s">
        <v>6015</v>
      </c>
      <c r="M192" s="20" t="s">
        <v>6552</v>
      </c>
      <c r="N192" s="22" t="s">
        <v>1203</v>
      </c>
      <c r="O192" s="22" t="s">
        <v>6933</v>
      </c>
      <c r="P192" s="20" t="s">
        <v>6699</v>
      </c>
      <c r="Q192" s="20" t="s">
        <v>6549</v>
      </c>
      <c r="S192" s="20" t="str">
        <f>HYPERLINK("https://mapy.cz/zakladni?x=16.9569444&amp;y=48.9200000&amp;z=16&amp;source=coor&amp;id=16.9569444,48.9200000","mapy.cz")</f>
        <v>mapy.cz</v>
      </c>
      <c r="T192" s="11" t="s">
        <v>5813</v>
      </c>
      <c r="U192" s="25" t="s">
        <v>6817</v>
      </c>
    </row>
    <row r="193" spans="1:21" ht="15" x14ac:dyDescent="0.25">
      <c r="A193" s="20" t="s">
        <v>3154</v>
      </c>
      <c r="B193" s="20" t="s">
        <v>5849</v>
      </c>
      <c r="C193" s="20" t="s">
        <v>6550</v>
      </c>
      <c r="D193" s="20" t="s">
        <v>5920</v>
      </c>
      <c r="E193" s="20" t="s">
        <v>1114</v>
      </c>
      <c r="F193" s="20" t="s">
        <v>5847</v>
      </c>
      <c r="G193" s="20" t="s">
        <v>6681</v>
      </c>
      <c r="H193" s="20" t="s">
        <v>5813</v>
      </c>
      <c r="I193" s="20" t="s">
        <v>5846</v>
      </c>
      <c r="J193" s="20" t="s">
        <v>6511</v>
      </c>
      <c r="K193" s="20" t="s">
        <v>5971</v>
      </c>
      <c r="M193" s="20" t="s">
        <v>6552</v>
      </c>
      <c r="N193" s="22" t="s">
        <v>1203</v>
      </c>
      <c r="O193" s="22" t="s">
        <v>6939</v>
      </c>
      <c r="P193" s="20" t="s">
        <v>6791</v>
      </c>
      <c r="Q193" s="20" t="s">
        <v>6551</v>
      </c>
      <c r="S193" s="20" t="str">
        <f>HYPERLINK("https://mapy.cz/zakladni?x=17.0500000&amp;y=48.9016667&amp;z=16&amp;source=coor&amp;id=17.0500000,48.9016667","mapy.cz")</f>
        <v>mapy.cz</v>
      </c>
      <c r="T193" s="11" t="s">
        <v>5813</v>
      </c>
      <c r="U193" s="25" t="s">
        <v>6824</v>
      </c>
    </row>
  </sheetData>
  <phoneticPr fontId="0" type="noConversion"/>
  <dataValidations count="2">
    <dataValidation type="list" allowBlank="1" showInputMessage="1" showErrorMessage="1" sqref="H194:H65367">
      <formula1>zdroj_souřadnic</formula1>
    </dataValidation>
    <dataValidation type="list" allowBlank="1" showInputMessage="1" showErrorMessage="1" sqref="E194:E65367">
      <formula1>seznam_okresů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'Seznam jmen'!$A:$A</xm:f>
          </x14:formula1>
          <xm:sqref>A1 A194:A1048576</xm:sqref>
        </x14:dataValidation>
        <x14:dataValidation type="list" allowBlank="1" showInputMessage="1" showErrorMessage="1">
          <x14:formula1>
            <xm:f>'Seznam licencí'!$A$1:$A$5</xm:f>
          </x14:formula1>
          <xm:sqref>R1 T35 R194:R1048576 S36:S193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38"/>
  <sheetViews>
    <sheetView workbookViewId="0"/>
  </sheetViews>
  <sheetFormatPr defaultRowHeight="12.75" x14ac:dyDescent="0.2"/>
  <cols>
    <col min="1" max="1" width="58.85546875" customWidth="1"/>
  </cols>
  <sheetData>
    <row r="1" spans="1:1" x14ac:dyDescent="0.2">
      <c r="A1" t="s">
        <v>4951</v>
      </c>
    </row>
    <row r="2" spans="1:1" x14ac:dyDescent="0.2">
      <c r="A2" t="s">
        <v>4952</v>
      </c>
    </row>
    <row r="3" spans="1:1" x14ac:dyDescent="0.2">
      <c r="A3" t="s">
        <v>4953</v>
      </c>
    </row>
    <row r="4" spans="1:1" x14ac:dyDescent="0.2">
      <c r="A4" t="s">
        <v>4954</v>
      </c>
    </row>
    <row r="5" spans="1:1" x14ac:dyDescent="0.2">
      <c r="A5" t="s">
        <v>4955</v>
      </c>
    </row>
    <row r="6" spans="1:1" x14ac:dyDescent="0.2">
      <c r="A6" t="s">
        <v>4956</v>
      </c>
    </row>
    <row r="7" spans="1:1" x14ac:dyDescent="0.2">
      <c r="A7" t="s">
        <v>4957</v>
      </c>
    </row>
    <row r="8" spans="1:1" x14ac:dyDescent="0.2">
      <c r="A8" t="s">
        <v>4958</v>
      </c>
    </row>
    <row r="9" spans="1:1" x14ac:dyDescent="0.2">
      <c r="A9" t="s">
        <v>4959</v>
      </c>
    </row>
    <row r="10" spans="1:1" x14ac:dyDescent="0.2">
      <c r="A10" t="s">
        <v>4960</v>
      </c>
    </row>
    <row r="11" spans="1:1" x14ac:dyDescent="0.2">
      <c r="A11" t="s">
        <v>4961</v>
      </c>
    </row>
    <row r="12" spans="1:1" x14ac:dyDescent="0.2">
      <c r="A12" t="s">
        <v>4962</v>
      </c>
    </row>
    <row r="13" spans="1:1" x14ac:dyDescent="0.2">
      <c r="A13" t="s">
        <v>4963</v>
      </c>
    </row>
    <row r="14" spans="1:1" x14ac:dyDescent="0.2">
      <c r="A14" t="s">
        <v>4964</v>
      </c>
    </row>
    <row r="15" spans="1:1" x14ac:dyDescent="0.2">
      <c r="A15" t="s">
        <v>4965</v>
      </c>
    </row>
    <row r="16" spans="1:1" x14ac:dyDescent="0.2">
      <c r="A16" t="s">
        <v>5807</v>
      </c>
    </row>
    <row r="17" spans="1:1" x14ac:dyDescent="0.2">
      <c r="A17" t="s">
        <v>4966</v>
      </c>
    </row>
    <row r="18" spans="1:1" x14ac:dyDescent="0.2">
      <c r="A18" t="s">
        <v>4967</v>
      </c>
    </row>
    <row r="19" spans="1:1" x14ac:dyDescent="0.2">
      <c r="A19" t="s">
        <v>3581</v>
      </c>
    </row>
    <row r="20" spans="1:1" x14ac:dyDescent="0.2">
      <c r="A20" t="s">
        <v>957</v>
      </c>
    </row>
    <row r="21" spans="1:1" x14ac:dyDescent="0.2">
      <c r="A21" t="s">
        <v>958</v>
      </c>
    </row>
    <row r="22" spans="1:1" x14ac:dyDescent="0.2">
      <c r="A22" t="s">
        <v>959</v>
      </c>
    </row>
    <row r="23" spans="1:1" x14ac:dyDescent="0.2">
      <c r="A23" t="s">
        <v>960</v>
      </c>
    </row>
    <row r="24" spans="1:1" x14ac:dyDescent="0.2">
      <c r="A24" t="s">
        <v>3475</v>
      </c>
    </row>
    <row r="25" spans="1:1" x14ac:dyDescent="0.2">
      <c r="A25" t="s">
        <v>3476</v>
      </c>
    </row>
    <row r="26" spans="1:1" x14ac:dyDescent="0.2">
      <c r="A26" t="s">
        <v>251</v>
      </c>
    </row>
    <row r="27" spans="1:1" x14ac:dyDescent="0.2">
      <c r="A27" t="s">
        <v>3477</v>
      </c>
    </row>
    <row r="28" spans="1:1" x14ac:dyDescent="0.2">
      <c r="A28" t="s">
        <v>3478</v>
      </c>
    </row>
    <row r="29" spans="1:1" x14ac:dyDescent="0.2">
      <c r="A29" t="s">
        <v>3479</v>
      </c>
    </row>
    <row r="30" spans="1:1" x14ac:dyDescent="0.2">
      <c r="A30" t="s">
        <v>466</v>
      </c>
    </row>
    <row r="31" spans="1:1" x14ac:dyDescent="0.2">
      <c r="A31" t="s">
        <v>3480</v>
      </c>
    </row>
    <row r="32" spans="1:1" x14ac:dyDescent="0.2">
      <c r="A32" t="s">
        <v>3481</v>
      </c>
    </row>
    <row r="33" spans="1:1" x14ac:dyDescent="0.2">
      <c r="A33" t="s">
        <v>3482</v>
      </c>
    </row>
    <row r="34" spans="1:1" x14ac:dyDescent="0.2">
      <c r="A34" t="s">
        <v>3483</v>
      </c>
    </row>
    <row r="35" spans="1:1" x14ac:dyDescent="0.2">
      <c r="A35" t="s">
        <v>3484</v>
      </c>
    </row>
    <row r="36" spans="1:1" x14ac:dyDescent="0.2">
      <c r="A36" t="s">
        <v>3485</v>
      </c>
    </row>
    <row r="37" spans="1:1" x14ac:dyDescent="0.2">
      <c r="A37" t="s">
        <v>3082</v>
      </c>
    </row>
    <row r="38" spans="1:1" x14ac:dyDescent="0.2">
      <c r="A38" t="s">
        <v>3083</v>
      </c>
    </row>
    <row r="39" spans="1:1" x14ac:dyDescent="0.2">
      <c r="A39" t="s">
        <v>1337</v>
      </c>
    </row>
    <row r="40" spans="1:1" x14ac:dyDescent="0.2">
      <c r="A40" t="s">
        <v>4968</v>
      </c>
    </row>
    <row r="41" spans="1:1" x14ac:dyDescent="0.2">
      <c r="A41" t="s">
        <v>4969</v>
      </c>
    </row>
    <row r="42" spans="1:1" x14ac:dyDescent="0.2">
      <c r="A42" t="s">
        <v>3084</v>
      </c>
    </row>
    <row r="43" spans="1:1" x14ac:dyDescent="0.2">
      <c r="A43" t="s">
        <v>3085</v>
      </c>
    </row>
    <row r="44" spans="1:1" x14ac:dyDescent="0.2">
      <c r="A44" t="s">
        <v>1837</v>
      </c>
    </row>
    <row r="45" spans="1:1" x14ac:dyDescent="0.2">
      <c r="A45" t="s">
        <v>4970</v>
      </c>
    </row>
    <row r="46" spans="1:1" x14ac:dyDescent="0.2">
      <c r="A46" t="s">
        <v>1838</v>
      </c>
    </row>
    <row r="47" spans="1:1" x14ac:dyDescent="0.2">
      <c r="A47" t="s">
        <v>2206</v>
      </c>
    </row>
    <row r="48" spans="1:1" x14ac:dyDescent="0.2">
      <c r="A48" t="s">
        <v>2207</v>
      </c>
    </row>
    <row r="49" spans="1:1" x14ac:dyDescent="0.2">
      <c r="A49" t="s">
        <v>261</v>
      </c>
    </row>
    <row r="50" spans="1:1" x14ac:dyDescent="0.2">
      <c r="A50" t="s">
        <v>2208</v>
      </c>
    </row>
    <row r="51" spans="1:1" x14ac:dyDescent="0.2">
      <c r="A51" t="s">
        <v>2209</v>
      </c>
    </row>
    <row r="52" spans="1:1" x14ac:dyDescent="0.2">
      <c r="A52" t="s">
        <v>111</v>
      </c>
    </row>
    <row r="53" spans="1:1" x14ac:dyDescent="0.2">
      <c r="A53" t="s">
        <v>1471</v>
      </c>
    </row>
    <row r="54" spans="1:1" x14ac:dyDescent="0.2">
      <c r="A54" t="s">
        <v>73</v>
      </c>
    </row>
    <row r="55" spans="1:1" x14ac:dyDescent="0.2">
      <c r="A55" t="s">
        <v>237</v>
      </c>
    </row>
    <row r="56" spans="1:1" x14ac:dyDescent="0.2">
      <c r="A56" t="s">
        <v>74</v>
      </c>
    </row>
    <row r="57" spans="1:1" x14ac:dyDescent="0.2">
      <c r="A57" t="s">
        <v>75</v>
      </c>
    </row>
    <row r="58" spans="1:1" x14ac:dyDescent="0.2">
      <c r="A58" t="s">
        <v>642</v>
      </c>
    </row>
    <row r="59" spans="1:1" x14ac:dyDescent="0.2">
      <c r="A59" t="s">
        <v>76</v>
      </c>
    </row>
    <row r="60" spans="1:1" x14ac:dyDescent="0.2">
      <c r="A60" t="s">
        <v>685</v>
      </c>
    </row>
    <row r="61" spans="1:1" x14ac:dyDescent="0.2">
      <c r="A61" t="s">
        <v>77</v>
      </c>
    </row>
    <row r="62" spans="1:1" x14ac:dyDescent="0.2">
      <c r="A62" t="s">
        <v>467</v>
      </c>
    </row>
    <row r="63" spans="1:1" x14ac:dyDescent="0.2">
      <c r="A63" t="s">
        <v>78</v>
      </c>
    </row>
    <row r="64" spans="1:1" x14ac:dyDescent="0.2">
      <c r="A64" t="s">
        <v>79</v>
      </c>
    </row>
    <row r="65" spans="1:1" x14ac:dyDescent="0.2">
      <c r="A65" t="s">
        <v>80</v>
      </c>
    </row>
    <row r="66" spans="1:1" x14ac:dyDescent="0.2">
      <c r="A66" t="s">
        <v>81</v>
      </c>
    </row>
    <row r="67" spans="1:1" x14ac:dyDescent="0.2">
      <c r="A67" t="s">
        <v>82</v>
      </c>
    </row>
    <row r="68" spans="1:1" x14ac:dyDescent="0.2">
      <c r="A68" t="s">
        <v>83</v>
      </c>
    </row>
    <row r="69" spans="1:1" x14ac:dyDescent="0.2">
      <c r="A69" t="s">
        <v>4971</v>
      </c>
    </row>
    <row r="70" spans="1:1" x14ac:dyDescent="0.2">
      <c r="A70" t="s">
        <v>1339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86</v>
      </c>
    </row>
    <row r="74" spans="1:1" x14ac:dyDescent="0.2">
      <c r="A74" t="s">
        <v>87</v>
      </c>
    </row>
    <row r="75" spans="1:1" x14ac:dyDescent="0.2">
      <c r="A75" t="s">
        <v>1341</v>
      </c>
    </row>
    <row r="76" spans="1:1" x14ac:dyDescent="0.2">
      <c r="A76" t="s">
        <v>1340</v>
      </c>
    </row>
    <row r="77" spans="1:1" x14ac:dyDescent="0.2">
      <c r="A77" t="s">
        <v>669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583</v>
      </c>
    </row>
    <row r="81" spans="1:1" x14ac:dyDescent="0.2">
      <c r="A81" t="s">
        <v>90</v>
      </c>
    </row>
    <row r="82" spans="1:1" x14ac:dyDescent="0.2">
      <c r="A82" t="s">
        <v>91</v>
      </c>
    </row>
    <row r="83" spans="1:1" x14ac:dyDescent="0.2">
      <c r="A83" t="s">
        <v>92</v>
      </c>
    </row>
    <row r="84" spans="1:1" x14ac:dyDescent="0.2">
      <c r="A84" t="s">
        <v>4972</v>
      </c>
    </row>
    <row r="85" spans="1:1" x14ac:dyDescent="0.2">
      <c r="A85" t="s">
        <v>93</v>
      </c>
    </row>
    <row r="86" spans="1:1" x14ac:dyDescent="0.2">
      <c r="A86" t="s">
        <v>94</v>
      </c>
    </row>
    <row r="87" spans="1:1" x14ac:dyDescent="0.2">
      <c r="A87" t="s">
        <v>349</v>
      </c>
    </row>
    <row r="88" spans="1:1" x14ac:dyDescent="0.2">
      <c r="A88" t="s">
        <v>95</v>
      </c>
    </row>
    <row r="89" spans="1:1" x14ac:dyDescent="0.2">
      <c r="A89" t="s">
        <v>4973</v>
      </c>
    </row>
    <row r="90" spans="1:1" x14ac:dyDescent="0.2">
      <c r="A90" t="s">
        <v>2540</v>
      </c>
    </row>
    <row r="91" spans="1:1" x14ac:dyDescent="0.2">
      <c r="A91" t="s">
        <v>4974</v>
      </c>
    </row>
    <row r="92" spans="1:1" x14ac:dyDescent="0.2">
      <c r="A92" t="s">
        <v>2541</v>
      </c>
    </row>
    <row r="93" spans="1:1" x14ac:dyDescent="0.2">
      <c r="A93" t="s">
        <v>723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4975</v>
      </c>
    </row>
    <row r="97" spans="1:1" x14ac:dyDescent="0.2">
      <c r="A97" t="s">
        <v>789</v>
      </c>
    </row>
    <row r="98" spans="1:1" x14ac:dyDescent="0.2">
      <c r="A98" t="s">
        <v>101</v>
      </c>
    </row>
    <row r="99" spans="1:1" x14ac:dyDescent="0.2">
      <c r="A99" t="s">
        <v>4976</v>
      </c>
    </row>
    <row r="100" spans="1:1" x14ac:dyDescent="0.2">
      <c r="A100" t="s">
        <v>3486</v>
      </c>
    </row>
    <row r="101" spans="1:1" x14ac:dyDescent="0.2">
      <c r="A101" t="s">
        <v>3488</v>
      </c>
    </row>
    <row r="102" spans="1:1" x14ac:dyDescent="0.2">
      <c r="A102" t="s">
        <v>4977</v>
      </c>
    </row>
    <row r="103" spans="1:1" x14ac:dyDescent="0.2">
      <c r="A103" t="s">
        <v>3489</v>
      </c>
    </row>
    <row r="104" spans="1:1" x14ac:dyDescent="0.2">
      <c r="A104" t="s">
        <v>3490</v>
      </c>
    </row>
    <row r="105" spans="1:1" x14ac:dyDescent="0.2">
      <c r="A105" t="s">
        <v>3491</v>
      </c>
    </row>
    <row r="106" spans="1:1" x14ac:dyDescent="0.2">
      <c r="A106" t="s">
        <v>3487</v>
      </c>
    </row>
    <row r="107" spans="1:1" x14ac:dyDescent="0.2">
      <c r="A107" t="s">
        <v>3492</v>
      </c>
    </row>
    <row r="108" spans="1:1" x14ac:dyDescent="0.2">
      <c r="A108" t="s">
        <v>3493</v>
      </c>
    </row>
    <row r="109" spans="1:1" x14ac:dyDescent="0.2">
      <c r="A109" t="s">
        <v>3494</v>
      </c>
    </row>
    <row r="110" spans="1:1" x14ac:dyDescent="0.2">
      <c r="A110" t="s">
        <v>4978</v>
      </c>
    </row>
    <row r="111" spans="1:1" x14ac:dyDescent="0.2">
      <c r="A111" t="s">
        <v>3495</v>
      </c>
    </row>
    <row r="112" spans="1:1" x14ac:dyDescent="0.2">
      <c r="A112" t="s">
        <v>3496</v>
      </c>
    </row>
    <row r="113" spans="1:1" x14ac:dyDescent="0.2">
      <c r="A113" t="s">
        <v>96</v>
      </c>
    </row>
    <row r="114" spans="1:1" x14ac:dyDescent="0.2">
      <c r="A114" t="s">
        <v>97</v>
      </c>
    </row>
    <row r="115" spans="1:1" x14ac:dyDescent="0.2">
      <c r="A115" t="s">
        <v>98</v>
      </c>
    </row>
    <row r="116" spans="1:1" x14ac:dyDescent="0.2">
      <c r="A116" t="s">
        <v>3080</v>
      </c>
    </row>
    <row r="117" spans="1:1" x14ac:dyDescent="0.2">
      <c r="A117" t="s">
        <v>1335</v>
      </c>
    </row>
    <row r="118" spans="1:1" x14ac:dyDescent="0.2">
      <c r="A118" t="s">
        <v>3081</v>
      </c>
    </row>
    <row r="119" spans="1:1" x14ac:dyDescent="0.2">
      <c r="A119" t="s">
        <v>102</v>
      </c>
    </row>
    <row r="120" spans="1:1" x14ac:dyDescent="0.2">
      <c r="A120" t="s">
        <v>103</v>
      </c>
    </row>
    <row r="121" spans="1:1" x14ac:dyDescent="0.2">
      <c r="A121" t="s">
        <v>104</v>
      </c>
    </row>
    <row r="122" spans="1:1" x14ac:dyDescent="0.2">
      <c r="A122" t="s">
        <v>4979</v>
      </c>
    </row>
    <row r="123" spans="1:1" x14ac:dyDescent="0.2">
      <c r="A123" t="s">
        <v>4980</v>
      </c>
    </row>
    <row r="124" spans="1:1" x14ac:dyDescent="0.2">
      <c r="A124" t="s">
        <v>4981</v>
      </c>
    </row>
    <row r="125" spans="1:1" x14ac:dyDescent="0.2">
      <c r="A125" t="s">
        <v>106</v>
      </c>
    </row>
    <row r="126" spans="1:1" x14ac:dyDescent="0.2">
      <c r="A126" t="s">
        <v>105</v>
      </c>
    </row>
    <row r="127" spans="1:1" x14ac:dyDescent="0.2">
      <c r="A127" t="s">
        <v>1342</v>
      </c>
    </row>
    <row r="128" spans="1:1" x14ac:dyDescent="0.2">
      <c r="A128" t="s">
        <v>1343</v>
      </c>
    </row>
    <row r="129" spans="1:1" x14ac:dyDescent="0.2">
      <c r="A129" t="s">
        <v>107</v>
      </c>
    </row>
    <row r="130" spans="1:1" x14ac:dyDescent="0.2">
      <c r="A130" t="s">
        <v>108</v>
      </c>
    </row>
    <row r="131" spans="1:1" x14ac:dyDescent="0.2">
      <c r="A131" t="s">
        <v>2475</v>
      </c>
    </row>
    <row r="132" spans="1:1" x14ac:dyDescent="0.2">
      <c r="A132" t="s">
        <v>595</v>
      </c>
    </row>
    <row r="133" spans="1:1" x14ac:dyDescent="0.2">
      <c r="A133" t="s">
        <v>2476</v>
      </c>
    </row>
    <row r="134" spans="1:1" x14ac:dyDescent="0.2">
      <c r="A134" t="s">
        <v>2477</v>
      </c>
    </row>
    <row r="135" spans="1:1" x14ac:dyDescent="0.2">
      <c r="A135" t="s">
        <v>2642</v>
      </c>
    </row>
    <row r="136" spans="1:1" x14ac:dyDescent="0.2">
      <c r="A136" t="s">
        <v>469</v>
      </c>
    </row>
    <row r="137" spans="1:1" x14ac:dyDescent="0.2">
      <c r="A137" t="s">
        <v>2478</v>
      </c>
    </row>
    <row r="138" spans="1:1" x14ac:dyDescent="0.2">
      <c r="A138" t="s">
        <v>2479</v>
      </c>
    </row>
    <row r="139" spans="1:1" x14ac:dyDescent="0.2">
      <c r="A139" t="s">
        <v>2480</v>
      </c>
    </row>
    <row r="140" spans="1:1" x14ac:dyDescent="0.2">
      <c r="A140" t="s">
        <v>2481</v>
      </c>
    </row>
    <row r="141" spans="1:1" x14ac:dyDescent="0.2">
      <c r="A141" t="s">
        <v>2482</v>
      </c>
    </row>
    <row r="142" spans="1:1" x14ac:dyDescent="0.2">
      <c r="A142" t="s">
        <v>1346</v>
      </c>
    </row>
    <row r="143" spans="1:1" x14ac:dyDescent="0.2">
      <c r="A143" t="s">
        <v>2483</v>
      </c>
    </row>
    <row r="144" spans="1:1" x14ac:dyDescent="0.2">
      <c r="A144" t="s">
        <v>1344</v>
      </c>
    </row>
    <row r="145" spans="1:1" x14ac:dyDescent="0.2">
      <c r="A145" t="s">
        <v>1345</v>
      </c>
    </row>
    <row r="146" spans="1:1" x14ac:dyDescent="0.2">
      <c r="A146" t="s">
        <v>2150</v>
      </c>
    </row>
    <row r="147" spans="1:1" x14ac:dyDescent="0.2">
      <c r="A147" t="s">
        <v>2151</v>
      </c>
    </row>
    <row r="148" spans="1:1" x14ac:dyDescent="0.2">
      <c r="A148" t="s">
        <v>35</v>
      </c>
    </row>
    <row r="149" spans="1:1" x14ac:dyDescent="0.2">
      <c r="A149" t="s">
        <v>36</v>
      </c>
    </row>
    <row r="150" spans="1:1" x14ac:dyDescent="0.2">
      <c r="A150" t="s">
        <v>37</v>
      </c>
    </row>
    <row r="151" spans="1:1" x14ac:dyDescent="0.2">
      <c r="A151" t="s">
        <v>38</v>
      </c>
    </row>
    <row r="152" spans="1:1" x14ac:dyDescent="0.2">
      <c r="A152" t="s">
        <v>39</v>
      </c>
    </row>
    <row r="153" spans="1:1" x14ac:dyDescent="0.2">
      <c r="A153" t="s">
        <v>40</v>
      </c>
    </row>
    <row r="154" spans="1:1" x14ac:dyDescent="0.2">
      <c r="A154" t="s">
        <v>41</v>
      </c>
    </row>
    <row r="155" spans="1:1" x14ac:dyDescent="0.2">
      <c r="A155" t="s">
        <v>42</v>
      </c>
    </row>
    <row r="156" spans="1:1" x14ac:dyDescent="0.2">
      <c r="A156" t="s">
        <v>43</v>
      </c>
    </row>
    <row r="157" spans="1:1" x14ac:dyDescent="0.2">
      <c r="A157" t="s">
        <v>44</v>
      </c>
    </row>
    <row r="158" spans="1:1" x14ac:dyDescent="0.2">
      <c r="A158" t="s">
        <v>45</v>
      </c>
    </row>
    <row r="159" spans="1:1" x14ac:dyDescent="0.2">
      <c r="A159" t="s">
        <v>46</v>
      </c>
    </row>
    <row r="160" spans="1:1" x14ac:dyDescent="0.2">
      <c r="A160" t="s">
        <v>47</v>
      </c>
    </row>
    <row r="161" spans="1:1" x14ac:dyDescent="0.2">
      <c r="A161" t="s">
        <v>4071</v>
      </c>
    </row>
    <row r="162" spans="1:1" x14ac:dyDescent="0.2">
      <c r="A162" t="s">
        <v>468</v>
      </c>
    </row>
    <row r="163" spans="1:1" x14ac:dyDescent="0.2">
      <c r="A163" t="s">
        <v>4072</v>
      </c>
    </row>
    <row r="164" spans="1:1" x14ac:dyDescent="0.2">
      <c r="A164" t="s">
        <v>4073</v>
      </c>
    </row>
    <row r="165" spans="1:1" x14ac:dyDescent="0.2">
      <c r="A165" t="s">
        <v>4074</v>
      </c>
    </row>
    <row r="166" spans="1:1" x14ac:dyDescent="0.2">
      <c r="A166" t="s">
        <v>4075</v>
      </c>
    </row>
    <row r="167" spans="1:1" x14ac:dyDescent="0.2">
      <c r="A167" t="s">
        <v>4198</v>
      </c>
    </row>
    <row r="168" spans="1:1" x14ac:dyDescent="0.2">
      <c r="A168" t="s">
        <v>2639</v>
      </c>
    </row>
    <row r="169" spans="1:1" x14ac:dyDescent="0.2">
      <c r="A169" t="s">
        <v>2640</v>
      </c>
    </row>
    <row r="170" spans="1:1" x14ac:dyDescent="0.2">
      <c r="A170" t="s">
        <v>2641</v>
      </c>
    </row>
    <row r="171" spans="1:1" x14ac:dyDescent="0.2">
      <c r="A171" t="s">
        <v>2643</v>
      </c>
    </row>
    <row r="172" spans="1:1" x14ac:dyDescent="0.2">
      <c r="A172" t="s">
        <v>2644</v>
      </c>
    </row>
    <row r="173" spans="1:1" x14ac:dyDescent="0.2">
      <c r="A173" t="s">
        <v>2645</v>
      </c>
    </row>
    <row r="174" spans="1:1" x14ac:dyDescent="0.2">
      <c r="A174" t="s">
        <v>2646</v>
      </c>
    </row>
    <row r="175" spans="1:1" x14ac:dyDescent="0.2">
      <c r="A175" t="s">
        <v>4982</v>
      </c>
    </row>
    <row r="176" spans="1:1" x14ac:dyDescent="0.2">
      <c r="A176" t="s">
        <v>2647</v>
      </c>
    </row>
    <row r="177" spans="1:1" x14ac:dyDescent="0.2">
      <c r="A177" t="s">
        <v>324</v>
      </c>
    </row>
    <row r="178" spans="1:1" x14ac:dyDescent="0.2">
      <c r="A178" t="s">
        <v>470</v>
      </c>
    </row>
    <row r="179" spans="1:1" x14ac:dyDescent="0.2">
      <c r="A179" t="s">
        <v>2648</v>
      </c>
    </row>
    <row r="180" spans="1:1" x14ac:dyDescent="0.2">
      <c r="A180" t="s">
        <v>2649</v>
      </c>
    </row>
    <row r="181" spans="1:1" x14ac:dyDescent="0.2">
      <c r="A181" t="s">
        <v>282</v>
      </c>
    </row>
    <row r="182" spans="1:1" x14ac:dyDescent="0.2">
      <c r="A182" t="s">
        <v>281</v>
      </c>
    </row>
    <row r="183" spans="1:1" x14ac:dyDescent="0.2">
      <c r="A183" t="s">
        <v>1348</v>
      </c>
    </row>
    <row r="184" spans="1:1" x14ac:dyDescent="0.2">
      <c r="A184" t="s">
        <v>3972</v>
      </c>
    </row>
    <row r="185" spans="1:1" x14ac:dyDescent="0.2">
      <c r="A185" t="s">
        <v>3973</v>
      </c>
    </row>
    <row r="186" spans="1:1" x14ac:dyDescent="0.2">
      <c r="A186" t="s">
        <v>714</v>
      </c>
    </row>
    <row r="187" spans="1:1" x14ac:dyDescent="0.2">
      <c r="A187" t="s">
        <v>3974</v>
      </c>
    </row>
    <row r="188" spans="1:1" x14ac:dyDescent="0.2">
      <c r="A188" t="s">
        <v>1347</v>
      </c>
    </row>
    <row r="189" spans="1:1" x14ac:dyDescent="0.2">
      <c r="A189" t="s">
        <v>3975</v>
      </c>
    </row>
    <row r="190" spans="1:1" x14ac:dyDescent="0.2">
      <c r="A190" t="s">
        <v>3976</v>
      </c>
    </row>
    <row r="191" spans="1:1" x14ac:dyDescent="0.2">
      <c r="A191" t="s">
        <v>3977</v>
      </c>
    </row>
    <row r="192" spans="1:1" x14ac:dyDescent="0.2">
      <c r="A192" t="s">
        <v>3978</v>
      </c>
    </row>
    <row r="193" spans="1:1" x14ac:dyDescent="0.2">
      <c r="A193" t="s">
        <v>3979</v>
      </c>
    </row>
    <row r="194" spans="1:1" x14ac:dyDescent="0.2">
      <c r="A194" t="s">
        <v>3980</v>
      </c>
    </row>
    <row r="195" spans="1:1" x14ac:dyDescent="0.2">
      <c r="A195" t="s">
        <v>3981</v>
      </c>
    </row>
    <row r="196" spans="1:1" x14ac:dyDescent="0.2">
      <c r="A196" t="s">
        <v>3982</v>
      </c>
    </row>
    <row r="197" spans="1:1" x14ac:dyDescent="0.2">
      <c r="A197" t="s">
        <v>3983</v>
      </c>
    </row>
    <row r="198" spans="1:1" x14ac:dyDescent="0.2">
      <c r="A198" t="s">
        <v>235</v>
      </c>
    </row>
    <row r="199" spans="1:1" x14ac:dyDescent="0.2">
      <c r="A199" t="s">
        <v>3984</v>
      </c>
    </row>
    <row r="200" spans="1:1" x14ac:dyDescent="0.2">
      <c r="A200" t="s">
        <v>712</v>
      </c>
    </row>
    <row r="201" spans="1:1" x14ac:dyDescent="0.2">
      <c r="A201" t="s">
        <v>3985</v>
      </c>
    </row>
    <row r="202" spans="1:1" x14ac:dyDescent="0.2">
      <c r="A202" t="s">
        <v>3288</v>
      </c>
    </row>
    <row r="203" spans="1:1" x14ac:dyDescent="0.2">
      <c r="A203" t="s">
        <v>4305</v>
      </c>
    </row>
    <row r="204" spans="1:1" x14ac:dyDescent="0.2">
      <c r="A204" t="s">
        <v>4306</v>
      </c>
    </row>
    <row r="205" spans="1:1" x14ac:dyDescent="0.2">
      <c r="A205" t="s">
        <v>3986</v>
      </c>
    </row>
    <row r="206" spans="1:1" x14ac:dyDescent="0.2">
      <c r="A206" t="s">
        <v>3287</v>
      </c>
    </row>
    <row r="207" spans="1:1" x14ac:dyDescent="0.2">
      <c r="A207" t="s">
        <v>4307</v>
      </c>
    </row>
    <row r="208" spans="1:1" x14ac:dyDescent="0.2">
      <c r="A208" t="s">
        <v>713</v>
      </c>
    </row>
    <row r="209" spans="1:1" x14ac:dyDescent="0.2">
      <c r="A209" t="s">
        <v>4308</v>
      </c>
    </row>
    <row r="210" spans="1:1" x14ac:dyDescent="0.2">
      <c r="A210" t="s">
        <v>4309</v>
      </c>
    </row>
    <row r="211" spans="1:1" x14ac:dyDescent="0.2">
      <c r="A211" t="s">
        <v>471</v>
      </c>
    </row>
    <row r="212" spans="1:1" x14ac:dyDescent="0.2">
      <c r="A212" t="s">
        <v>2971</v>
      </c>
    </row>
    <row r="213" spans="1:1" x14ac:dyDescent="0.2">
      <c r="A213" t="s">
        <v>4310</v>
      </c>
    </row>
    <row r="214" spans="1:1" x14ac:dyDescent="0.2">
      <c r="A214" t="s">
        <v>4311</v>
      </c>
    </row>
    <row r="215" spans="1:1" x14ac:dyDescent="0.2">
      <c r="A215" t="s">
        <v>4312</v>
      </c>
    </row>
    <row r="216" spans="1:1" x14ac:dyDescent="0.2">
      <c r="A216" t="s">
        <v>4313</v>
      </c>
    </row>
    <row r="217" spans="1:1" x14ac:dyDescent="0.2">
      <c r="A217" t="s">
        <v>4314</v>
      </c>
    </row>
    <row r="218" spans="1:1" x14ac:dyDescent="0.2">
      <c r="A218" t="s">
        <v>4983</v>
      </c>
    </row>
    <row r="219" spans="1:1" x14ac:dyDescent="0.2">
      <c r="A219" t="s">
        <v>4984</v>
      </c>
    </row>
    <row r="220" spans="1:1" x14ac:dyDescent="0.2">
      <c r="A220" t="s">
        <v>4315</v>
      </c>
    </row>
    <row r="221" spans="1:1" x14ac:dyDescent="0.2">
      <c r="A221" t="s">
        <v>4316</v>
      </c>
    </row>
    <row r="222" spans="1:1" x14ac:dyDescent="0.2">
      <c r="A222" t="s">
        <v>4317</v>
      </c>
    </row>
    <row r="223" spans="1:1" x14ac:dyDescent="0.2">
      <c r="A223" t="s">
        <v>724</v>
      </c>
    </row>
    <row r="224" spans="1:1" x14ac:dyDescent="0.2">
      <c r="A224" t="s">
        <v>4318</v>
      </c>
    </row>
    <row r="225" spans="1:1" x14ac:dyDescent="0.2">
      <c r="A225" t="s">
        <v>4985</v>
      </c>
    </row>
    <row r="226" spans="1:1" x14ac:dyDescent="0.2">
      <c r="A226" t="s">
        <v>4319</v>
      </c>
    </row>
    <row r="227" spans="1:1" x14ac:dyDescent="0.2">
      <c r="A227" t="s">
        <v>4320</v>
      </c>
    </row>
    <row r="228" spans="1:1" x14ac:dyDescent="0.2">
      <c r="A228" t="s">
        <v>4321</v>
      </c>
    </row>
    <row r="229" spans="1:1" x14ac:dyDescent="0.2">
      <c r="A229" t="s">
        <v>4322</v>
      </c>
    </row>
    <row r="230" spans="1:1" x14ac:dyDescent="0.2">
      <c r="A230" t="s">
        <v>4986</v>
      </c>
    </row>
    <row r="231" spans="1:1" x14ac:dyDescent="0.2">
      <c r="A231" t="s">
        <v>15</v>
      </c>
    </row>
    <row r="232" spans="1:1" x14ac:dyDescent="0.2">
      <c r="A232" t="s">
        <v>16</v>
      </c>
    </row>
    <row r="233" spans="1:1" x14ac:dyDescent="0.2">
      <c r="A233" t="s">
        <v>17</v>
      </c>
    </row>
    <row r="234" spans="1:1" x14ac:dyDescent="0.2">
      <c r="A234" t="s">
        <v>18</v>
      </c>
    </row>
    <row r="235" spans="1:1" x14ac:dyDescent="0.2">
      <c r="A235" t="s">
        <v>19</v>
      </c>
    </row>
    <row r="236" spans="1:1" x14ac:dyDescent="0.2">
      <c r="A236" t="s">
        <v>20</v>
      </c>
    </row>
    <row r="237" spans="1:1" x14ac:dyDescent="0.2">
      <c r="A237" t="s">
        <v>21</v>
      </c>
    </row>
    <row r="238" spans="1:1" x14ac:dyDescent="0.2">
      <c r="A238" t="s">
        <v>22</v>
      </c>
    </row>
    <row r="239" spans="1:1" x14ac:dyDescent="0.2">
      <c r="A239" t="s">
        <v>23</v>
      </c>
    </row>
    <row r="240" spans="1:1" x14ac:dyDescent="0.2">
      <c r="A240" t="s">
        <v>4987</v>
      </c>
    </row>
    <row r="241" spans="1:1" x14ac:dyDescent="0.2">
      <c r="A241" t="s">
        <v>4988</v>
      </c>
    </row>
    <row r="242" spans="1:1" x14ac:dyDescent="0.2">
      <c r="A242" t="s">
        <v>4989</v>
      </c>
    </row>
    <row r="243" spans="1:1" x14ac:dyDescent="0.2">
      <c r="A243" t="s">
        <v>472</v>
      </c>
    </row>
    <row r="244" spans="1:1" x14ac:dyDescent="0.2">
      <c r="A244" t="s">
        <v>24</v>
      </c>
    </row>
    <row r="245" spans="1:1" x14ac:dyDescent="0.2">
      <c r="A245" t="s">
        <v>25</v>
      </c>
    </row>
    <row r="246" spans="1:1" x14ac:dyDescent="0.2">
      <c r="A246" t="s">
        <v>26</v>
      </c>
    </row>
    <row r="247" spans="1:1" x14ac:dyDescent="0.2">
      <c r="A247" t="s">
        <v>605</v>
      </c>
    </row>
    <row r="248" spans="1:1" x14ac:dyDescent="0.2">
      <c r="A248" t="s">
        <v>27</v>
      </c>
    </row>
    <row r="249" spans="1:1" x14ac:dyDescent="0.2">
      <c r="A249" t="s">
        <v>28</v>
      </c>
    </row>
    <row r="250" spans="1:1" x14ac:dyDescent="0.2">
      <c r="A250" t="s">
        <v>29</v>
      </c>
    </row>
    <row r="251" spans="1:1" x14ac:dyDescent="0.2">
      <c r="A251" t="s">
        <v>30</v>
      </c>
    </row>
    <row r="252" spans="1:1" x14ac:dyDescent="0.2">
      <c r="A252" t="s">
        <v>31</v>
      </c>
    </row>
    <row r="253" spans="1:1" x14ac:dyDescent="0.2">
      <c r="A253" t="s">
        <v>32</v>
      </c>
    </row>
    <row r="254" spans="1:1" x14ac:dyDescent="0.2">
      <c r="A254" t="s">
        <v>33</v>
      </c>
    </row>
    <row r="255" spans="1:1" x14ac:dyDescent="0.2">
      <c r="A255" t="s">
        <v>34</v>
      </c>
    </row>
    <row r="256" spans="1:1" x14ac:dyDescent="0.2">
      <c r="A256" t="s">
        <v>3620</v>
      </c>
    </row>
    <row r="257" spans="1:1" x14ac:dyDescent="0.2">
      <c r="A257" t="s">
        <v>3621</v>
      </c>
    </row>
    <row r="258" spans="1:1" x14ac:dyDescent="0.2">
      <c r="A258" t="s">
        <v>3622</v>
      </c>
    </row>
    <row r="259" spans="1:1" x14ac:dyDescent="0.2">
      <c r="A259" t="s">
        <v>3623</v>
      </c>
    </row>
    <row r="260" spans="1:1" x14ac:dyDescent="0.2">
      <c r="A260" t="s">
        <v>1780</v>
      </c>
    </row>
    <row r="261" spans="1:1" x14ac:dyDescent="0.2">
      <c r="A261" t="s">
        <v>3624</v>
      </c>
    </row>
    <row r="262" spans="1:1" x14ac:dyDescent="0.2">
      <c r="A262" t="s">
        <v>3625</v>
      </c>
    </row>
    <row r="263" spans="1:1" x14ac:dyDescent="0.2">
      <c r="A263" t="s">
        <v>3626</v>
      </c>
    </row>
    <row r="264" spans="1:1" x14ac:dyDescent="0.2">
      <c r="A264" t="s">
        <v>3627</v>
      </c>
    </row>
    <row r="265" spans="1:1" x14ac:dyDescent="0.2">
      <c r="A265" t="s">
        <v>3628</v>
      </c>
    </row>
    <row r="266" spans="1:1" x14ac:dyDescent="0.2">
      <c r="A266" t="s">
        <v>3629</v>
      </c>
    </row>
    <row r="267" spans="1:1" x14ac:dyDescent="0.2">
      <c r="A267" t="s">
        <v>473</v>
      </c>
    </row>
    <row r="268" spans="1:1" x14ac:dyDescent="0.2">
      <c r="A268" t="s">
        <v>3630</v>
      </c>
    </row>
    <row r="269" spans="1:1" x14ac:dyDescent="0.2">
      <c r="A269" t="s">
        <v>3631</v>
      </c>
    </row>
    <row r="270" spans="1:1" x14ac:dyDescent="0.2">
      <c r="A270" t="s">
        <v>3632</v>
      </c>
    </row>
    <row r="271" spans="1:1" x14ac:dyDescent="0.2">
      <c r="A271" t="s">
        <v>3633</v>
      </c>
    </row>
    <row r="272" spans="1:1" x14ac:dyDescent="0.2">
      <c r="A272" t="s">
        <v>1789</v>
      </c>
    </row>
    <row r="273" spans="1:1" x14ac:dyDescent="0.2">
      <c r="A273" t="s">
        <v>240</v>
      </c>
    </row>
    <row r="274" spans="1:1" x14ac:dyDescent="0.2">
      <c r="A274" t="s">
        <v>3634</v>
      </c>
    </row>
    <row r="275" spans="1:1" x14ac:dyDescent="0.2">
      <c r="A275" t="s">
        <v>241</v>
      </c>
    </row>
    <row r="276" spans="1:1" x14ac:dyDescent="0.2">
      <c r="A276" t="s">
        <v>3635</v>
      </c>
    </row>
    <row r="277" spans="1:1" x14ac:dyDescent="0.2">
      <c r="A277" t="s">
        <v>3636</v>
      </c>
    </row>
    <row r="278" spans="1:1" x14ac:dyDescent="0.2">
      <c r="A278" t="s">
        <v>3637</v>
      </c>
    </row>
    <row r="279" spans="1:1" x14ac:dyDescent="0.2">
      <c r="A279" t="s">
        <v>48</v>
      </c>
    </row>
    <row r="280" spans="1:1" x14ac:dyDescent="0.2">
      <c r="A280" t="s">
        <v>242</v>
      </c>
    </row>
    <row r="281" spans="1:1" x14ac:dyDescent="0.2">
      <c r="A281" t="s">
        <v>49</v>
      </c>
    </row>
    <row r="282" spans="1:1" x14ac:dyDescent="0.2">
      <c r="A282" t="s">
        <v>50</v>
      </c>
    </row>
    <row r="283" spans="1:1" x14ac:dyDescent="0.2">
      <c r="A283" t="s">
        <v>4990</v>
      </c>
    </row>
    <row r="284" spans="1:1" x14ac:dyDescent="0.2">
      <c r="A284" t="s">
        <v>51</v>
      </c>
    </row>
    <row r="285" spans="1:1" x14ac:dyDescent="0.2">
      <c r="A285" t="s">
        <v>4991</v>
      </c>
    </row>
    <row r="286" spans="1:1" x14ac:dyDescent="0.2">
      <c r="A286" t="s">
        <v>4992</v>
      </c>
    </row>
    <row r="287" spans="1:1" x14ac:dyDescent="0.2">
      <c r="A287" t="s">
        <v>4993</v>
      </c>
    </row>
    <row r="288" spans="1:1" x14ac:dyDescent="0.2">
      <c r="A288" t="s">
        <v>52</v>
      </c>
    </row>
    <row r="289" spans="1:1" x14ac:dyDescent="0.2">
      <c r="A289" t="s">
        <v>53</v>
      </c>
    </row>
    <row r="290" spans="1:1" x14ac:dyDescent="0.2">
      <c r="A290" t="s">
        <v>54</v>
      </c>
    </row>
    <row r="291" spans="1:1" x14ac:dyDescent="0.2">
      <c r="A291" t="s">
        <v>57</v>
      </c>
    </row>
    <row r="292" spans="1:1" x14ac:dyDescent="0.2">
      <c r="A292" t="s">
        <v>58</v>
      </c>
    </row>
    <row r="293" spans="1:1" x14ac:dyDescent="0.2">
      <c r="A293" t="s">
        <v>59</v>
      </c>
    </row>
    <row r="294" spans="1:1" x14ac:dyDescent="0.2">
      <c r="A294" t="s">
        <v>60</v>
      </c>
    </row>
    <row r="295" spans="1:1" x14ac:dyDescent="0.2">
      <c r="A295" t="s">
        <v>1349</v>
      </c>
    </row>
    <row r="296" spans="1:1" x14ac:dyDescent="0.2">
      <c r="A296" t="s">
        <v>4994</v>
      </c>
    </row>
    <row r="297" spans="1:1" x14ac:dyDescent="0.2">
      <c r="A297" t="s">
        <v>683</v>
      </c>
    </row>
    <row r="298" spans="1:1" x14ac:dyDescent="0.2">
      <c r="A298" t="s">
        <v>2088</v>
      </c>
    </row>
    <row r="299" spans="1:1" x14ac:dyDescent="0.2">
      <c r="A299" t="s">
        <v>2972</v>
      </c>
    </row>
    <row r="300" spans="1:1" x14ac:dyDescent="0.2">
      <c r="A300" t="s">
        <v>2089</v>
      </c>
    </row>
    <row r="301" spans="1:1" x14ac:dyDescent="0.2">
      <c r="A301" t="s">
        <v>3638</v>
      </c>
    </row>
    <row r="302" spans="1:1" x14ac:dyDescent="0.2">
      <c r="A302" t="s">
        <v>3639</v>
      </c>
    </row>
    <row r="303" spans="1:1" x14ac:dyDescent="0.2">
      <c r="A303" t="s">
        <v>3640</v>
      </c>
    </row>
    <row r="304" spans="1:1" x14ac:dyDescent="0.2">
      <c r="A304" t="s">
        <v>3641</v>
      </c>
    </row>
    <row r="305" spans="1:1" x14ac:dyDescent="0.2">
      <c r="A305" t="s">
        <v>3642</v>
      </c>
    </row>
    <row r="306" spans="1:1" x14ac:dyDescent="0.2">
      <c r="A306" t="s">
        <v>1350</v>
      </c>
    </row>
    <row r="307" spans="1:1" x14ac:dyDescent="0.2">
      <c r="A307" t="s">
        <v>3643</v>
      </c>
    </row>
    <row r="308" spans="1:1" x14ac:dyDescent="0.2">
      <c r="A308" t="s">
        <v>55</v>
      </c>
    </row>
    <row r="309" spans="1:1" x14ac:dyDescent="0.2">
      <c r="A309" t="s">
        <v>56</v>
      </c>
    </row>
    <row r="310" spans="1:1" x14ac:dyDescent="0.2">
      <c r="A310" t="s">
        <v>3644</v>
      </c>
    </row>
    <row r="311" spans="1:1" x14ac:dyDescent="0.2">
      <c r="A311" t="s">
        <v>3645</v>
      </c>
    </row>
    <row r="312" spans="1:1" x14ac:dyDescent="0.2">
      <c r="A312" t="s">
        <v>3646</v>
      </c>
    </row>
    <row r="313" spans="1:1" x14ac:dyDescent="0.2">
      <c r="A313" t="s">
        <v>3647</v>
      </c>
    </row>
    <row r="314" spans="1:1" x14ac:dyDescent="0.2">
      <c r="A314" t="s">
        <v>4995</v>
      </c>
    </row>
    <row r="315" spans="1:1" x14ac:dyDescent="0.2">
      <c r="A315" t="s">
        <v>3648</v>
      </c>
    </row>
    <row r="316" spans="1:1" x14ac:dyDescent="0.2">
      <c r="A316" t="s">
        <v>3649</v>
      </c>
    </row>
    <row r="317" spans="1:1" x14ac:dyDescent="0.2">
      <c r="A317" t="s">
        <v>3650</v>
      </c>
    </row>
    <row r="318" spans="1:1" x14ac:dyDescent="0.2">
      <c r="A318" t="s">
        <v>1094</v>
      </c>
    </row>
    <row r="319" spans="1:1" x14ac:dyDescent="0.2">
      <c r="A319" t="s">
        <v>1095</v>
      </c>
    </row>
    <row r="320" spans="1:1" x14ac:dyDescent="0.2">
      <c r="A320" t="s">
        <v>1096</v>
      </c>
    </row>
    <row r="321" spans="1:1" x14ac:dyDescent="0.2">
      <c r="A321" t="s">
        <v>1097</v>
      </c>
    </row>
    <row r="322" spans="1:1" x14ac:dyDescent="0.2">
      <c r="A322" t="s">
        <v>1098</v>
      </c>
    </row>
    <row r="323" spans="1:1" x14ac:dyDescent="0.2">
      <c r="A323" t="s">
        <v>390</v>
      </c>
    </row>
    <row r="324" spans="1:1" x14ac:dyDescent="0.2">
      <c r="A324" t="s">
        <v>1099</v>
      </c>
    </row>
    <row r="325" spans="1:1" x14ac:dyDescent="0.2">
      <c r="A325" t="s">
        <v>3071</v>
      </c>
    </row>
    <row r="326" spans="1:1" x14ac:dyDescent="0.2">
      <c r="A326" t="s">
        <v>1359</v>
      </c>
    </row>
    <row r="327" spans="1:1" x14ac:dyDescent="0.2">
      <c r="A327" t="s">
        <v>1360</v>
      </c>
    </row>
    <row r="328" spans="1:1" x14ac:dyDescent="0.2">
      <c r="A328" t="s">
        <v>1361</v>
      </c>
    </row>
    <row r="329" spans="1:1" x14ac:dyDescent="0.2">
      <c r="A329" t="s">
        <v>4401</v>
      </c>
    </row>
    <row r="330" spans="1:1" x14ac:dyDescent="0.2">
      <c r="A330" t="s">
        <v>4402</v>
      </c>
    </row>
    <row r="331" spans="1:1" x14ac:dyDescent="0.2">
      <c r="A331" t="s">
        <v>3658</v>
      </c>
    </row>
    <row r="332" spans="1:1" x14ac:dyDescent="0.2">
      <c r="A332" t="s">
        <v>2923</v>
      </c>
    </row>
    <row r="333" spans="1:1" x14ac:dyDescent="0.2">
      <c r="A333" t="s">
        <v>2924</v>
      </c>
    </row>
    <row r="334" spans="1:1" x14ac:dyDescent="0.2">
      <c r="A334" t="s">
        <v>2925</v>
      </c>
    </row>
    <row r="335" spans="1:1" x14ac:dyDescent="0.2">
      <c r="A335" t="s">
        <v>2926</v>
      </c>
    </row>
    <row r="336" spans="1:1" x14ac:dyDescent="0.2">
      <c r="A336" t="s">
        <v>2927</v>
      </c>
    </row>
    <row r="337" spans="1:1" x14ac:dyDescent="0.2">
      <c r="A337" t="s">
        <v>2928</v>
      </c>
    </row>
    <row r="338" spans="1:1" x14ac:dyDescent="0.2">
      <c r="A338" t="s">
        <v>2929</v>
      </c>
    </row>
    <row r="339" spans="1:1" x14ac:dyDescent="0.2">
      <c r="A339" t="s">
        <v>2930</v>
      </c>
    </row>
    <row r="340" spans="1:1" x14ac:dyDescent="0.2">
      <c r="A340" t="s">
        <v>2931</v>
      </c>
    </row>
    <row r="341" spans="1:1" x14ac:dyDescent="0.2">
      <c r="A341" t="s">
        <v>2932</v>
      </c>
    </row>
    <row r="342" spans="1:1" x14ac:dyDescent="0.2">
      <c r="A342" t="s">
        <v>2933</v>
      </c>
    </row>
    <row r="343" spans="1:1" x14ac:dyDescent="0.2">
      <c r="A343" t="s">
        <v>1442</v>
      </c>
    </row>
    <row r="344" spans="1:1" x14ac:dyDescent="0.2">
      <c r="A344" t="s">
        <v>1443</v>
      </c>
    </row>
    <row r="345" spans="1:1" x14ac:dyDescent="0.2">
      <c r="A345" t="s">
        <v>1444</v>
      </c>
    </row>
    <row r="346" spans="1:1" x14ac:dyDescent="0.2">
      <c r="A346" t="s">
        <v>1445</v>
      </c>
    </row>
    <row r="347" spans="1:1" x14ac:dyDescent="0.2">
      <c r="A347" t="s">
        <v>592</v>
      </c>
    </row>
    <row r="348" spans="1:1" x14ac:dyDescent="0.2">
      <c r="A348" t="s">
        <v>1446</v>
      </c>
    </row>
    <row r="349" spans="1:1" x14ac:dyDescent="0.2">
      <c r="A349" t="s">
        <v>2934</v>
      </c>
    </row>
    <row r="350" spans="1:1" x14ac:dyDescent="0.2">
      <c r="A350" t="s">
        <v>2935</v>
      </c>
    </row>
    <row r="351" spans="1:1" x14ac:dyDescent="0.2">
      <c r="A351" t="s">
        <v>1778</v>
      </c>
    </row>
    <row r="352" spans="1:1" x14ac:dyDescent="0.2">
      <c r="A352" t="s">
        <v>2936</v>
      </c>
    </row>
    <row r="353" spans="1:1" x14ac:dyDescent="0.2">
      <c r="A353" t="s">
        <v>2937</v>
      </c>
    </row>
    <row r="354" spans="1:1" x14ac:dyDescent="0.2">
      <c r="A354" t="s">
        <v>2043</v>
      </c>
    </row>
    <row r="355" spans="1:1" x14ac:dyDescent="0.2">
      <c r="A355" t="s">
        <v>4996</v>
      </c>
    </row>
    <row r="356" spans="1:1" x14ac:dyDescent="0.2">
      <c r="A356" t="s">
        <v>4997</v>
      </c>
    </row>
    <row r="357" spans="1:1" x14ac:dyDescent="0.2">
      <c r="A357" t="s">
        <v>2938</v>
      </c>
    </row>
    <row r="358" spans="1:1" x14ac:dyDescent="0.2">
      <c r="A358" t="s">
        <v>2139</v>
      </c>
    </row>
    <row r="359" spans="1:1" x14ac:dyDescent="0.2">
      <c r="A359" t="s">
        <v>2939</v>
      </c>
    </row>
    <row r="360" spans="1:1" x14ac:dyDescent="0.2">
      <c r="A360" t="s">
        <v>1829</v>
      </c>
    </row>
    <row r="361" spans="1:1" x14ac:dyDescent="0.2">
      <c r="A361" t="s">
        <v>2940</v>
      </c>
    </row>
    <row r="362" spans="1:1" x14ac:dyDescent="0.2">
      <c r="A362" t="s">
        <v>4998</v>
      </c>
    </row>
    <row r="363" spans="1:1" x14ac:dyDescent="0.2">
      <c r="A363" t="s">
        <v>4999</v>
      </c>
    </row>
    <row r="364" spans="1:1" x14ac:dyDescent="0.2">
      <c r="A364" t="s">
        <v>5000</v>
      </c>
    </row>
    <row r="365" spans="1:1" x14ac:dyDescent="0.2">
      <c r="A365" t="s">
        <v>5001</v>
      </c>
    </row>
    <row r="366" spans="1:1" x14ac:dyDescent="0.2">
      <c r="A366" t="s">
        <v>5002</v>
      </c>
    </row>
    <row r="367" spans="1:1" x14ac:dyDescent="0.2">
      <c r="A367" t="s">
        <v>5003</v>
      </c>
    </row>
    <row r="368" spans="1:1" x14ac:dyDescent="0.2">
      <c r="A368" t="s">
        <v>5004</v>
      </c>
    </row>
    <row r="369" spans="1:1" x14ac:dyDescent="0.2">
      <c r="A369" t="s">
        <v>2941</v>
      </c>
    </row>
    <row r="370" spans="1:1" x14ac:dyDescent="0.2">
      <c r="A370" t="s">
        <v>2664</v>
      </c>
    </row>
    <row r="371" spans="1:1" x14ac:dyDescent="0.2">
      <c r="A371" t="s">
        <v>2665</v>
      </c>
    </row>
    <row r="372" spans="1:1" x14ac:dyDescent="0.2">
      <c r="A372" t="s">
        <v>2666</v>
      </c>
    </row>
    <row r="373" spans="1:1" x14ac:dyDescent="0.2">
      <c r="A373" t="s">
        <v>2115</v>
      </c>
    </row>
    <row r="374" spans="1:1" x14ac:dyDescent="0.2">
      <c r="A374" t="s">
        <v>2116</v>
      </c>
    </row>
    <row r="375" spans="1:1" x14ac:dyDescent="0.2">
      <c r="A375" t="s">
        <v>4405</v>
      </c>
    </row>
    <row r="376" spans="1:1" x14ac:dyDescent="0.2">
      <c r="A376" t="s">
        <v>584</v>
      </c>
    </row>
    <row r="377" spans="1:1" x14ac:dyDescent="0.2">
      <c r="A377" t="s">
        <v>4406</v>
      </c>
    </row>
    <row r="378" spans="1:1" x14ac:dyDescent="0.2">
      <c r="A378" t="s">
        <v>4863</v>
      </c>
    </row>
    <row r="379" spans="1:1" x14ac:dyDescent="0.2">
      <c r="A379" t="s">
        <v>4864</v>
      </c>
    </row>
    <row r="380" spans="1:1" x14ac:dyDescent="0.2">
      <c r="A380" t="s">
        <v>4865</v>
      </c>
    </row>
    <row r="381" spans="1:1" x14ac:dyDescent="0.2">
      <c r="A381" t="s">
        <v>4866</v>
      </c>
    </row>
    <row r="382" spans="1:1" x14ac:dyDescent="0.2">
      <c r="A382" t="s">
        <v>2114</v>
      </c>
    </row>
    <row r="383" spans="1:1" x14ac:dyDescent="0.2">
      <c r="A383" t="s">
        <v>4348</v>
      </c>
    </row>
    <row r="384" spans="1:1" x14ac:dyDescent="0.2">
      <c r="A384" t="s">
        <v>4349</v>
      </c>
    </row>
    <row r="385" spans="1:1" x14ac:dyDescent="0.2">
      <c r="A385" t="s">
        <v>1365</v>
      </c>
    </row>
    <row r="386" spans="1:1" x14ac:dyDescent="0.2">
      <c r="A386" t="s">
        <v>1366</v>
      </c>
    </row>
    <row r="387" spans="1:1" x14ac:dyDescent="0.2">
      <c r="A387" t="s">
        <v>1368</v>
      </c>
    </row>
    <row r="388" spans="1:1" x14ac:dyDescent="0.2">
      <c r="A388" t="s">
        <v>1367</v>
      </c>
    </row>
    <row r="389" spans="1:1" x14ac:dyDescent="0.2">
      <c r="A389" t="s">
        <v>2113</v>
      </c>
    </row>
    <row r="390" spans="1:1" x14ac:dyDescent="0.2">
      <c r="A390" t="s">
        <v>4343</v>
      </c>
    </row>
    <row r="391" spans="1:1" x14ac:dyDescent="0.2">
      <c r="A391" t="s">
        <v>4344</v>
      </c>
    </row>
    <row r="392" spans="1:1" x14ac:dyDescent="0.2">
      <c r="A392" t="s">
        <v>643</v>
      </c>
    </row>
    <row r="393" spans="1:1" x14ac:dyDescent="0.2">
      <c r="A393" t="s">
        <v>4345</v>
      </c>
    </row>
    <row r="394" spans="1:1" x14ac:dyDescent="0.2">
      <c r="A394" t="s">
        <v>5005</v>
      </c>
    </row>
    <row r="395" spans="1:1" x14ac:dyDescent="0.2">
      <c r="A395" t="s">
        <v>4346</v>
      </c>
    </row>
    <row r="396" spans="1:1" x14ac:dyDescent="0.2">
      <c r="A396" t="s">
        <v>4347</v>
      </c>
    </row>
    <row r="397" spans="1:1" x14ac:dyDescent="0.2">
      <c r="A397" t="s">
        <v>3810</v>
      </c>
    </row>
    <row r="398" spans="1:1" x14ac:dyDescent="0.2">
      <c r="A398" t="s">
        <v>3811</v>
      </c>
    </row>
    <row r="399" spans="1:1" x14ac:dyDescent="0.2">
      <c r="A399" t="s">
        <v>3812</v>
      </c>
    </row>
    <row r="400" spans="1:1" x14ac:dyDescent="0.2">
      <c r="A400" t="s">
        <v>3813</v>
      </c>
    </row>
    <row r="401" spans="1:1" x14ac:dyDescent="0.2">
      <c r="A401" t="s">
        <v>256</v>
      </c>
    </row>
    <row r="402" spans="1:1" x14ac:dyDescent="0.2">
      <c r="A402" t="s">
        <v>3814</v>
      </c>
    </row>
    <row r="403" spans="1:1" x14ac:dyDescent="0.2">
      <c r="A403" t="s">
        <v>3815</v>
      </c>
    </row>
    <row r="404" spans="1:1" x14ac:dyDescent="0.2">
      <c r="A404" t="s">
        <v>1809</v>
      </c>
    </row>
    <row r="405" spans="1:1" x14ac:dyDescent="0.2">
      <c r="A405" t="s">
        <v>3816</v>
      </c>
    </row>
    <row r="406" spans="1:1" x14ac:dyDescent="0.2">
      <c r="A406" t="s">
        <v>3817</v>
      </c>
    </row>
    <row r="407" spans="1:1" x14ac:dyDescent="0.2">
      <c r="A407" t="s">
        <v>276</v>
      </c>
    </row>
    <row r="408" spans="1:1" x14ac:dyDescent="0.2">
      <c r="A408" t="s">
        <v>277</v>
      </c>
    </row>
    <row r="409" spans="1:1" x14ac:dyDescent="0.2">
      <c r="A409" t="s">
        <v>3818</v>
      </c>
    </row>
    <row r="410" spans="1:1" x14ac:dyDescent="0.2">
      <c r="A410" t="s">
        <v>474</v>
      </c>
    </row>
    <row r="411" spans="1:1" x14ac:dyDescent="0.2">
      <c r="A411" t="s">
        <v>1369</v>
      </c>
    </row>
    <row r="412" spans="1:1" x14ac:dyDescent="0.2">
      <c r="A412" t="s">
        <v>3819</v>
      </c>
    </row>
    <row r="413" spans="1:1" x14ac:dyDescent="0.2">
      <c r="A413" t="s">
        <v>2813</v>
      </c>
    </row>
    <row r="414" spans="1:1" x14ac:dyDescent="0.2">
      <c r="A414" t="s">
        <v>2814</v>
      </c>
    </row>
    <row r="415" spans="1:1" x14ac:dyDescent="0.2">
      <c r="A415" t="s">
        <v>2815</v>
      </c>
    </row>
    <row r="416" spans="1:1" x14ac:dyDescent="0.2">
      <c r="A416" t="s">
        <v>1370</v>
      </c>
    </row>
    <row r="417" spans="1:1" x14ac:dyDescent="0.2">
      <c r="A417" t="s">
        <v>2816</v>
      </c>
    </row>
    <row r="418" spans="1:1" x14ac:dyDescent="0.2">
      <c r="A418" t="s">
        <v>4350</v>
      </c>
    </row>
    <row r="419" spans="1:1" x14ac:dyDescent="0.2">
      <c r="A419" t="s">
        <v>4351</v>
      </c>
    </row>
    <row r="420" spans="1:1" x14ac:dyDescent="0.2">
      <c r="A420" t="s">
        <v>1808</v>
      </c>
    </row>
    <row r="421" spans="1:1" x14ac:dyDescent="0.2">
      <c r="A421" t="s">
        <v>4352</v>
      </c>
    </row>
    <row r="422" spans="1:1" x14ac:dyDescent="0.2">
      <c r="A422" t="s">
        <v>4353</v>
      </c>
    </row>
    <row r="423" spans="1:1" x14ac:dyDescent="0.2">
      <c r="A423" t="s">
        <v>391</v>
      </c>
    </row>
    <row r="424" spans="1:1" x14ac:dyDescent="0.2">
      <c r="A424" t="s">
        <v>1371</v>
      </c>
    </row>
    <row r="425" spans="1:1" x14ac:dyDescent="0.2">
      <c r="A425" t="s">
        <v>4354</v>
      </c>
    </row>
    <row r="426" spans="1:1" x14ac:dyDescent="0.2">
      <c r="A426" t="s">
        <v>725</v>
      </c>
    </row>
    <row r="427" spans="1:1" x14ac:dyDescent="0.2">
      <c r="A427" t="s">
        <v>746</v>
      </c>
    </row>
    <row r="428" spans="1:1" x14ac:dyDescent="0.2">
      <c r="A428" t="s">
        <v>747</v>
      </c>
    </row>
    <row r="429" spans="1:1" x14ac:dyDescent="0.2">
      <c r="A429" t="s">
        <v>4355</v>
      </c>
    </row>
    <row r="430" spans="1:1" x14ac:dyDescent="0.2">
      <c r="A430" t="s">
        <v>4356</v>
      </c>
    </row>
    <row r="431" spans="1:1" x14ac:dyDescent="0.2">
      <c r="A431" t="s">
        <v>711</v>
      </c>
    </row>
    <row r="432" spans="1:1" x14ac:dyDescent="0.2">
      <c r="A432" t="s">
        <v>5006</v>
      </c>
    </row>
    <row r="433" spans="1:1" x14ac:dyDescent="0.2">
      <c r="A433" t="s">
        <v>4357</v>
      </c>
    </row>
    <row r="434" spans="1:1" x14ac:dyDescent="0.2">
      <c r="A434" t="s">
        <v>4358</v>
      </c>
    </row>
    <row r="435" spans="1:1" x14ac:dyDescent="0.2">
      <c r="A435" t="s">
        <v>4359</v>
      </c>
    </row>
    <row r="436" spans="1:1" x14ac:dyDescent="0.2">
      <c r="A436" t="s">
        <v>4360</v>
      </c>
    </row>
    <row r="437" spans="1:1" x14ac:dyDescent="0.2">
      <c r="A437" t="s">
        <v>4361</v>
      </c>
    </row>
    <row r="438" spans="1:1" x14ac:dyDescent="0.2">
      <c r="A438" t="s">
        <v>3878</v>
      </c>
    </row>
    <row r="439" spans="1:1" x14ac:dyDescent="0.2">
      <c r="A439" t="s">
        <v>3879</v>
      </c>
    </row>
    <row r="440" spans="1:1" x14ac:dyDescent="0.2">
      <c r="A440" t="s">
        <v>5007</v>
      </c>
    </row>
    <row r="441" spans="1:1" x14ac:dyDescent="0.2">
      <c r="A441" t="s">
        <v>5008</v>
      </c>
    </row>
    <row r="442" spans="1:1" x14ac:dyDescent="0.2">
      <c r="A442" t="s">
        <v>5009</v>
      </c>
    </row>
    <row r="443" spans="1:1" x14ac:dyDescent="0.2">
      <c r="A443" t="s">
        <v>5010</v>
      </c>
    </row>
    <row r="444" spans="1:1" x14ac:dyDescent="0.2">
      <c r="A444" t="s">
        <v>5011</v>
      </c>
    </row>
    <row r="445" spans="1:1" x14ac:dyDescent="0.2">
      <c r="A445" t="s">
        <v>3880</v>
      </c>
    </row>
    <row r="446" spans="1:1" x14ac:dyDescent="0.2">
      <c r="A446" t="s">
        <v>189</v>
      </c>
    </row>
    <row r="447" spans="1:1" x14ac:dyDescent="0.2">
      <c r="A447" t="s">
        <v>1462</v>
      </c>
    </row>
    <row r="448" spans="1:1" x14ac:dyDescent="0.2">
      <c r="A448" t="s">
        <v>726</v>
      </c>
    </row>
    <row r="449" spans="1:1" x14ac:dyDescent="0.2">
      <c r="A449" t="s">
        <v>3881</v>
      </c>
    </row>
    <row r="450" spans="1:1" x14ac:dyDescent="0.2">
      <c r="A450" t="s">
        <v>2225</v>
      </c>
    </row>
    <row r="451" spans="1:1" x14ac:dyDescent="0.2">
      <c r="A451" t="s">
        <v>1781</v>
      </c>
    </row>
    <row r="452" spans="1:1" x14ac:dyDescent="0.2">
      <c r="A452" t="s">
        <v>1662</v>
      </c>
    </row>
    <row r="453" spans="1:1" x14ac:dyDescent="0.2">
      <c r="A453" t="s">
        <v>727</v>
      </c>
    </row>
    <row r="454" spans="1:1" x14ac:dyDescent="0.2">
      <c r="A454" t="s">
        <v>3882</v>
      </c>
    </row>
    <row r="455" spans="1:1" x14ac:dyDescent="0.2">
      <c r="A455" t="s">
        <v>1782</v>
      </c>
    </row>
    <row r="456" spans="1:1" x14ac:dyDescent="0.2">
      <c r="A456" t="s">
        <v>2584</v>
      </c>
    </row>
    <row r="457" spans="1:1" x14ac:dyDescent="0.2">
      <c r="A457" t="s">
        <v>3883</v>
      </c>
    </row>
    <row r="458" spans="1:1" x14ac:dyDescent="0.2">
      <c r="A458" t="s">
        <v>347</v>
      </c>
    </row>
    <row r="459" spans="1:1" x14ac:dyDescent="0.2">
      <c r="A459" t="s">
        <v>1824</v>
      </c>
    </row>
    <row r="460" spans="1:1" x14ac:dyDescent="0.2">
      <c r="A460" t="s">
        <v>1825</v>
      </c>
    </row>
    <row r="461" spans="1:1" x14ac:dyDescent="0.2">
      <c r="A461" t="s">
        <v>1826</v>
      </c>
    </row>
    <row r="462" spans="1:1" x14ac:dyDescent="0.2">
      <c r="A462" t="s">
        <v>1827</v>
      </c>
    </row>
    <row r="463" spans="1:1" x14ac:dyDescent="0.2">
      <c r="A463" t="s">
        <v>1828</v>
      </c>
    </row>
    <row r="464" spans="1:1" x14ac:dyDescent="0.2">
      <c r="A464" t="s">
        <v>4209</v>
      </c>
    </row>
    <row r="465" spans="1:1" x14ac:dyDescent="0.2">
      <c r="A465" t="s">
        <v>4210</v>
      </c>
    </row>
    <row r="466" spans="1:1" x14ac:dyDescent="0.2">
      <c r="A466" t="s">
        <v>4867</v>
      </c>
    </row>
    <row r="467" spans="1:1" x14ac:dyDescent="0.2">
      <c r="A467" t="s">
        <v>4868</v>
      </c>
    </row>
    <row r="468" spans="1:1" x14ac:dyDescent="0.2">
      <c r="A468" t="s">
        <v>408</v>
      </c>
    </row>
    <row r="469" spans="1:1" x14ac:dyDescent="0.2">
      <c r="A469" t="s">
        <v>1807</v>
      </c>
    </row>
    <row r="470" spans="1:1" x14ac:dyDescent="0.2">
      <c r="A470" t="s">
        <v>1387</v>
      </c>
    </row>
    <row r="471" spans="1:1" x14ac:dyDescent="0.2">
      <c r="A471" t="s">
        <v>5012</v>
      </c>
    </row>
    <row r="472" spans="1:1" x14ac:dyDescent="0.2">
      <c r="A472" t="s">
        <v>4870</v>
      </c>
    </row>
    <row r="473" spans="1:1" x14ac:dyDescent="0.2">
      <c r="A473" t="s">
        <v>4871</v>
      </c>
    </row>
    <row r="474" spans="1:1" x14ac:dyDescent="0.2">
      <c r="A474" t="s">
        <v>4872</v>
      </c>
    </row>
    <row r="475" spans="1:1" x14ac:dyDescent="0.2">
      <c r="A475" t="s">
        <v>4873</v>
      </c>
    </row>
    <row r="476" spans="1:1" x14ac:dyDescent="0.2">
      <c r="A476" t="s">
        <v>4874</v>
      </c>
    </row>
    <row r="477" spans="1:1" x14ac:dyDescent="0.2">
      <c r="A477" t="s">
        <v>4875</v>
      </c>
    </row>
    <row r="478" spans="1:1" x14ac:dyDescent="0.2">
      <c r="A478" t="s">
        <v>4876</v>
      </c>
    </row>
    <row r="479" spans="1:1" x14ac:dyDescent="0.2">
      <c r="A479" t="s">
        <v>4877</v>
      </c>
    </row>
    <row r="480" spans="1:1" x14ac:dyDescent="0.2">
      <c r="A480" t="s">
        <v>4878</v>
      </c>
    </row>
    <row r="481" spans="1:1" x14ac:dyDescent="0.2">
      <c r="A481" t="s">
        <v>5013</v>
      </c>
    </row>
    <row r="482" spans="1:1" x14ac:dyDescent="0.2">
      <c r="A482" t="s">
        <v>4879</v>
      </c>
    </row>
    <row r="483" spans="1:1" x14ac:dyDescent="0.2">
      <c r="A483" t="s">
        <v>610</v>
      </c>
    </row>
    <row r="484" spans="1:1" x14ac:dyDescent="0.2">
      <c r="A484" t="s">
        <v>4880</v>
      </c>
    </row>
    <row r="485" spans="1:1" x14ac:dyDescent="0.2">
      <c r="A485" t="s">
        <v>4881</v>
      </c>
    </row>
    <row r="486" spans="1:1" x14ac:dyDescent="0.2">
      <c r="A486" t="s">
        <v>3396</v>
      </c>
    </row>
    <row r="487" spans="1:1" x14ac:dyDescent="0.2">
      <c r="A487" t="s">
        <v>1707</v>
      </c>
    </row>
    <row r="488" spans="1:1" x14ac:dyDescent="0.2">
      <c r="A488" t="s">
        <v>1708</v>
      </c>
    </row>
    <row r="489" spans="1:1" x14ac:dyDescent="0.2">
      <c r="A489" t="s">
        <v>5014</v>
      </c>
    </row>
    <row r="490" spans="1:1" x14ac:dyDescent="0.2">
      <c r="A490" t="s">
        <v>3397</v>
      </c>
    </row>
    <row r="491" spans="1:1" x14ac:dyDescent="0.2">
      <c r="A491" t="s">
        <v>427</v>
      </c>
    </row>
    <row r="492" spans="1:1" x14ac:dyDescent="0.2">
      <c r="A492" t="s">
        <v>3398</v>
      </c>
    </row>
    <row r="493" spans="1:1" x14ac:dyDescent="0.2">
      <c r="A493" t="s">
        <v>3399</v>
      </c>
    </row>
    <row r="494" spans="1:1" x14ac:dyDescent="0.2">
      <c r="A494" t="s">
        <v>1388</v>
      </c>
    </row>
    <row r="495" spans="1:1" x14ac:dyDescent="0.2">
      <c r="A495" t="s">
        <v>3400</v>
      </c>
    </row>
    <row r="496" spans="1:1" x14ac:dyDescent="0.2">
      <c r="A496" t="s">
        <v>2117</v>
      </c>
    </row>
    <row r="497" spans="1:1" x14ac:dyDescent="0.2">
      <c r="A497" t="s">
        <v>2118</v>
      </c>
    </row>
    <row r="498" spans="1:1" x14ac:dyDescent="0.2">
      <c r="A498" t="s">
        <v>2119</v>
      </c>
    </row>
    <row r="499" spans="1:1" x14ac:dyDescent="0.2">
      <c r="A499" t="s">
        <v>2120</v>
      </c>
    </row>
    <row r="500" spans="1:1" x14ac:dyDescent="0.2">
      <c r="A500" t="s">
        <v>2121</v>
      </c>
    </row>
    <row r="501" spans="1:1" x14ac:dyDescent="0.2">
      <c r="A501" t="s">
        <v>2122</v>
      </c>
    </row>
    <row r="502" spans="1:1" x14ac:dyDescent="0.2">
      <c r="A502" t="s">
        <v>393</v>
      </c>
    </row>
    <row r="503" spans="1:1" x14ac:dyDescent="0.2">
      <c r="A503" t="s">
        <v>2123</v>
      </c>
    </row>
    <row r="504" spans="1:1" x14ac:dyDescent="0.2">
      <c r="A504" t="s">
        <v>2124</v>
      </c>
    </row>
    <row r="505" spans="1:1" x14ac:dyDescent="0.2">
      <c r="A505" t="s">
        <v>2125</v>
      </c>
    </row>
    <row r="506" spans="1:1" x14ac:dyDescent="0.2">
      <c r="A506" t="s">
        <v>2126</v>
      </c>
    </row>
    <row r="507" spans="1:1" x14ac:dyDescent="0.2">
      <c r="A507" t="s">
        <v>2127</v>
      </c>
    </row>
    <row r="508" spans="1:1" x14ac:dyDescent="0.2">
      <c r="A508" t="s">
        <v>1389</v>
      </c>
    </row>
    <row r="509" spans="1:1" x14ac:dyDescent="0.2">
      <c r="A509" t="s">
        <v>5015</v>
      </c>
    </row>
    <row r="510" spans="1:1" x14ac:dyDescent="0.2">
      <c r="A510" t="s">
        <v>441</v>
      </c>
    </row>
    <row r="511" spans="1:1" x14ac:dyDescent="0.2">
      <c r="A511" t="s">
        <v>446</v>
      </c>
    </row>
    <row r="512" spans="1:1" x14ac:dyDescent="0.2">
      <c r="A512" t="s">
        <v>2128</v>
      </c>
    </row>
    <row r="513" spans="1:1" x14ac:dyDescent="0.2">
      <c r="A513" t="s">
        <v>2129</v>
      </c>
    </row>
    <row r="514" spans="1:1" x14ac:dyDescent="0.2">
      <c r="A514" t="s">
        <v>1391</v>
      </c>
    </row>
    <row r="515" spans="1:1" x14ac:dyDescent="0.2">
      <c r="A515" t="s">
        <v>1390</v>
      </c>
    </row>
    <row r="516" spans="1:1" x14ac:dyDescent="0.2">
      <c r="A516" t="s">
        <v>1392</v>
      </c>
    </row>
    <row r="517" spans="1:1" x14ac:dyDescent="0.2">
      <c r="A517" t="s">
        <v>1393</v>
      </c>
    </row>
    <row r="518" spans="1:1" x14ac:dyDescent="0.2">
      <c r="A518" t="s">
        <v>2130</v>
      </c>
    </row>
    <row r="519" spans="1:1" x14ac:dyDescent="0.2">
      <c r="A519" t="s">
        <v>444</v>
      </c>
    </row>
    <row r="520" spans="1:1" x14ac:dyDescent="0.2">
      <c r="A520" t="s">
        <v>445</v>
      </c>
    </row>
    <row r="521" spans="1:1" x14ac:dyDescent="0.2">
      <c r="A521" t="s">
        <v>2131</v>
      </c>
    </row>
    <row r="522" spans="1:1" x14ac:dyDescent="0.2">
      <c r="A522" t="s">
        <v>2132</v>
      </c>
    </row>
    <row r="523" spans="1:1" x14ac:dyDescent="0.2">
      <c r="A523" t="s">
        <v>4428</v>
      </c>
    </row>
    <row r="524" spans="1:1" x14ac:dyDescent="0.2">
      <c r="A524" t="s">
        <v>4429</v>
      </c>
    </row>
    <row r="525" spans="1:1" x14ac:dyDescent="0.2">
      <c r="A525" t="s">
        <v>4430</v>
      </c>
    </row>
    <row r="526" spans="1:1" x14ac:dyDescent="0.2">
      <c r="A526" t="s">
        <v>4431</v>
      </c>
    </row>
    <row r="527" spans="1:1" x14ac:dyDescent="0.2">
      <c r="A527" t="s">
        <v>4432</v>
      </c>
    </row>
    <row r="528" spans="1:1" x14ac:dyDescent="0.2">
      <c r="A528" t="s">
        <v>4433</v>
      </c>
    </row>
    <row r="529" spans="1:1" x14ac:dyDescent="0.2">
      <c r="A529" t="s">
        <v>4434</v>
      </c>
    </row>
    <row r="530" spans="1:1" x14ac:dyDescent="0.2">
      <c r="A530" t="s">
        <v>4435</v>
      </c>
    </row>
    <row r="531" spans="1:1" x14ac:dyDescent="0.2">
      <c r="A531" t="s">
        <v>1749</v>
      </c>
    </row>
    <row r="532" spans="1:1" x14ac:dyDescent="0.2">
      <c r="A532" t="s">
        <v>2133</v>
      </c>
    </row>
    <row r="533" spans="1:1" x14ac:dyDescent="0.2">
      <c r="A533" t="s">
        <v>2134</v>
      </c>
    </row>
    <row r="534" spans="1:1" x14ac:dyDescent="0.2">
      <c r="A534" t="s">
        <v>2135</v>
      </c>
    </row>
    <row r="535" spans="1:1" x14ac:dyDescent="0.2">
      <c r="A535" t="s">
        <v>475</v>
      </c>
    </row>
    <row r="536" spans="1:1" x14ac:dyDescent="0.2">
      <c r="A536" t="s">
        <v>1612</v>
      </c>
    </row>
    <row r="537" spans="1:1" x14ac:dyDescent="0.2">
      <c r="A537" t="s">
        <v>1613</v>
      </c>
    </row>
    <row r="538" spans="1:1" x14ac:dyDescent="0.2">
      <c r="A538" t="s">
        <v>1614</v>
      </c>
    </row>
    <row r="539" spans="1:1" x14ac:dyDescent="0.2">
      <c r="A539" t="s">
        <v>1615</v>
      </c>
    </row>
    <row r="540" spans="1:1" x14ac:dyDescent="0.2">
      <c r="A540" t="s">
        <v>1616</v>
      </c>
    </row>
    <row r="541" spans="1:1" x14ac:dyDescent="0.2">
      <c r="A541" t="s">
        <v>530</v>
      </c>
    </row>
    <row r="542" spans="1:1" x14ac:dyDescent="0.2">
      <c r="A542" t="s">
        <v>2136</v>
      </c>
    </row>
    <row r="543" spans="1:1" x14ac:dyDescent="0.2">
      <c r="A543" t="s">
        <v>5016</v>
      </c>
    </row>
    <row r="544" spans="1:1" x14ac:dyDescent="0.2">
      <c r="A544" t="s">
        <v>5017</v>
      </c>
    </row>
    <row r="545" spans="1:1" x14ac:dyDescent="0.2">
      <c r="A545" t="s">
        <v>3401</v>
      </c>
    </row>
    <row r="546" spans="1:1" x14ac:dyDescent="0.2">
      <c r="A546" t="s">
        <v>3402</v>
      </c>
    </row>
    <row r="547" spans="1:1" x14ac:dyDescent="0.2">
      <c r="A547" t="s">
        <v>5018</v>
      </c>
    </row>
    <row r="548" spans="1:1" x14ac:dyDescent="0.2">
      <c r="A548" t="s">
        <v>3403</v>
      </c>
    </row>
    <row r="549" spans="1:1" x14ac:dyDescent="0.2">
      <c r="A549" t="s">
        <v>3404</v>
      </c>
    </row>
    <row r="550" spans="1:1" x14ac:dyDescent="0.2">
      <c r="A550" t="s">
        <v>5019</v>
      </c>
    </row>
    <row r="551" spans="1:1" x14ac:dyDescent="0.2">
      <c r="A551" t="s">
        <v>5020</v>
      </c>
    </row>
    <row r="552" spans="1:1" x14ac:dyDescent="0.2">
      <c r="A552" t="s">
        <v>3405</v>
      </c>
    </row>
    <row r="553" spans="1:1" x14ac:dyDescent="0.2">
      <c r="A553" t="s">
        <v>3406</v>
      </c>
    </row>
    <row r="554" spans="1:1" x14ac:dyDescent="0.2">
      <c r="A554" t="s">
        <v>5021</v>
      </c>
    </row>
    <row r="555" spans="1:1" x14ac:dyDescent="0.2">
      <c r="A555" t="s">
        <v>3407</v>
      </c>
    </row>
    <row r="556" spans="1:1" x14ac:dyDescent="0.2">
      <c r="A556" t="s">
        <v>3408</v>
      </c>
    </row>
    <row r="557" spans="1:1" x14ac:dyDescent="0.2">
      <c r="A557" t="s">
        <v>674</v>
      </c>
    </row>
    <row r="558" spans="1:1" x14ac:dyDescent="0.2">
      <c r="A558" t="s">
        <v>3409</v>
      </c>
    </row>
    <row r="559" spans="1:1" x14ac:dyDescent="0.2">
      <c r="A559" t="s">
        <v>5022</v>
      </c>
    </row>
    <row r="560" spans="1:1" x14ac:dyDescent="0.2">
      <c r="A560" t="s">
        <v>5023</v>
      </c>
    </row>
    <row r="561" spans="1:1" x14ac:dyDescent="0.2">
      <c r="A561" t="s">
        <v>1372</v>
      </c>
    </row>
    <row r="562" spans="1:1" x14ac:dyDescent="0.2">
      <c r="A562" t="s">
        <v>3410</v>
      </c>
    </row>
    <row r="563" spans="1:1" x14ac:dyDescent="0.2">
      <c r="A563" t="s">
        <v>716</v>
      </c>
    </row>
    <row r="564" spans="1:1" x14ac:dyDescent="0.2">
      <c r="A564" t="s">
        <v>3411</v>
      </c>
    </row>
    <row r="565" spans="1:1" x14ac:dyDescent="0.2">
      <c r="A565" t="s">
        <v>3412</v>
      </c>
    </row>
    <row r="566" spans="1:1" x14ac:dyDescent="0.2">
      <c r="A566" t="s">
        <v>3413</v>
      </c>
    </row>
    <row r="567" spans="1:1" x14ac:dyDescent="0.2">
      <c r="A567" t="s">
        <v>3414</v>
      </c>
    </row>
    <row r="568" spans="1:1" x14ac:dyDescent="0.2">
      <c r="A568" t="s">
        <v>1401</v>
      </c>
    </row>
    <row r="569" spans="1:1" x14ac:dyDescent="0.2">
      <c r="A569" t="s">
        <v>1402</v>
      </c>
    </row>
    <row r="570" spans="1:1" x14ac:dyDescent="0.2">
      <c r="A570" t="s">
        <v>2654</v>
      </c>
    </row>
    <row r="571" spans="1:1" x14ac:dyDescent="0.2">
      <c r="A571" t="s">
        <v>2655</v>
      </c>
    </row>
    <row r="572" spans="1:1" x14ac:dyDescent="0.2">
      <c r="A572" t="s">
        <v>2656</v>
      </c>
    </row>
    <row r="573" spans="1:1" x14ac:dyDescent="0.2">
      <c r="A573" t="s">
        <v>1403</v>
      </c>
    </row>
    <row r="574" spans="1:1" x14ac:dyDescent="0.2">
      <c r="A574" t="s">
        <v>1404</v>
      </c>
    </row>
    <row r="575" spans="1:1" x14ac:dyDescent="0.2">
      <c r="A575" t="s">
        <v>1405</v>
      </c>
    </row>
    <row r="576" spans="1:1" x14ac:dyDescent="0.2">
      <c r="A576" t="s">
        <v>1406</v>
      </c>
    </row>
    <row r="577" spans="1:1" x14ac:dyDescent="0.2">
      <c r="A577" t="s">
        <v>134</v>
      </c>
    </row>
    <row r="578" spans="1:1" x14ac:dyDescent="0.2">
      <c r="A578" t="s">
        <v>5024</v>
      </c>
    </row>
    <row r="579" spans="1:1" x14ac:dyDescent="0.2">
      <c r="A579" t="s">
        <v>5025</v>
      </c>
    </row>
    <row r="580" spans="1:1" x14ac:dyDescent="0.2">
      <c r="A580" t="s">
        <v>135</v>
      </c>
    </row>
    <row r="581" spans="1:1" x14ac:dyDescent="0.2">
      <c r="A581" t="s">
        <v>136</v>
      </c>
    </row>
    <row r="582" spans="1:1" x14ac:dyDescent="0.2">
      <c r="A582" t="s">
        <v>137</v>
      </c>
    </row>
    <row r="583" spans="1:1" x14ac:dyDescent="0.2">
      <c r="A583" t="s">
        <v>138</v>
      </c>
    </row>
    <row r="584" spans="1:1" x14ac:dyDescent="0.2">
      <c r="A584" t="s">
        <v>3134</v>
      </c>
    </row>
    <row r="585" spans="1:1" x14ac:dyDescent="0.2">
      <c r="A585" t="s">
        <v>3135</v>
      </c>
    </row>
    <row r="586" spans="1:1" x14ac:dyDescent="0.2">
      <c r="A586" t="s">
        <v>3136</v>
      </c>
    </row>
    <row r="587" spans="1:1" x14ac:dyDescent="0.2">
      <c r="A587" t="s">
        <v>3137</v>
      </c>
    </row>
    <row r="588" spans="1:1" x14ac:dyDescent="0.2">
      <c r="A588" t="s">
        <v>1407</v>
      </c>
    </row>
    <row r="589" spans="1:1" x14ac:dyDescent="0.2">
      <c r="A589" t="s">
        <v>208</v>
      </c>
    </row>
    <row r="590" spans="1:1" x14ac:dyDescent="0.2">
      <c r="A590" t="s">
        <v>139</v>
      </c>
    </row>
    <row r="591" spans="1:1" x14ac:dyDescent="0.2">
      <c r="A591" t="s">
        <v>140</v>
      </c>
    </row>
    <row r="592" spans="1:1" x14ac:dyDescent="0.2">
      <c r="A592" t="s">
        <v>5026</v>
      </c>
    </row>
    <row r="593" spans="1:1" x14ac:dyDescent="0.2">
      <c r="A593" t="s">
        <v>1408</v>
      </c>
    </row>
    <row r="594" spans="1:1" x14ac:dyDescent="0.2">
      <c r="A594" t="s">
        <v>1409</v>
      </c>
    </row>
    <row r="595" spans="1:1" x14ac:dyDescent="0.2">
      <c r="A595" t="s">
        <v>661</v>
      </c>
    </row>
    <row r="596" spans="1:1" x14ac:dyDescent="0.2">
      <c r="A596" t="s">
        <v>1410</v>
      </c>
    </row>
    <row r="597" spans="1:1" x14ac:dyDescent="0.2">
      <c r="A597" t="s">
        <v>1411</v>
      </c>
    </row>
    <row r="598" spans="1:1" x14ac:dyDescent="0.2">
      <c r="A598" t="s">
        <v>1412</v>
      </c>
    </row>
    <row r="599" spans="1:1" x14ac:dyDescent="0.2">
      <c r="A599" t="s">
        <v>1413</v>
      </c>
    </row>
    <row r="600" spans="1:1" x14ac:dyDescent="0.2">
      <c r="A600" t="s">
        <v>141</v>
      </c>
    </row>
    <row r="601" spans="1:1" x14ac:dyDescent="0.2">
      <c r="A601" t="s">
        <v>142</v>
      </c>
    </row>
    <row r="602" spans="1:1" x14ac:dyDescent="0.2">
      <c r="A602" t="s">
        <v>4102</v>
      </c>
    </row>
    <row r="603" spans="1:1" x14ac:dyDescent="0.2">
      <c r="A603" t="s">
        <v>4103</v>
      </c>
    </row>
    <row r="604" spans="1:1" x14ac:dyDescent="0.2">
      <c r="A604" t="s">
        <v>4104</v>
      </c>
    </row>
    <row r="605" spans="1:1" x14ac:dyDescent="0.2">
      <c r="A605" t="s">
        <v>1414</v>
      </c>
    </row>
    <row r="606" spans="1:1" x14ac:dyDescent="0.2">
      <c r="A606" t="s">
        <v>4105</v>
      </c>
    </row>
    <row r="607" spans="1:1" x14ac:dyDescent="0.2">
      <c r="A607" t="s">
        <v>4106</v>
      </c>
    </row>
    <row r="608" spans="1:1" x14ac:dyDescent="0.2">
      <c r="A608" t="s">
        <v>4107</v>
      </c>
    </row>
    <row r="609" spans="1:1" x14ac:dyDescent="0.2">
      <c r="A609" t="s">
        <v>1416</v>
      </c>
    </row>
    <row r="610" spans="1:1" x14ac:dyDescent="0.2">
      <c r="A610" t="s">
        <v>4108</v>
      </c>
    </row>
    <row r="611" spans="1:1" x14ac:dyDescent="0.2">
      <c r="A611" t="s">
        <v>4638</v>
      </c>
    </row>
    <row r="612" spans="1:1" x14ac:dyDescent="0.2">
      <c r="A612" t="s">
        <v>1415</v>
      </c>
    </row>
    <row r="613" spans="1:1" x14ac:dyDescent="0.2">
      <c r="A613" t="s">
        <v>4109</v>
      </c>
    </row>
    <row r="614" spans="1:1" x14ac:dyDescent="0.2">
      <c r="A614" t="s">
        <v>4110</v>
      </c>
    </row>
    <row r="615" spans="1:1" x14ac:dyDescent="0.2">
      <c r="A615" t="s">
        <v>4111</v>
      </c>
    </row>
    <row r="616" spans="1:1" x14ac:dyDescent="0.2">
      <c r="A616" t="s">
        <v>4112</v>
      </c>
    </row>
    <row r="617" spans="1:1" x14ac:dyDescent="0.2">
      <c r="A617" t="s">
        <v>3043</v>
      </c>
    </row>
    <row r="618" spans="1:1" x14ac:dyDescent="0.2">
      <c r="A618" t="s">
        <v>2426</v>
      </c>
    </row>
    <row r="619" spans="1:1" x14ac:dyDescent="0.2">
      <c r="A619" t="s">
        <v>2427</v>
      </c>
    </row>
    <row r="620" spans="1:1" x14ac:dyDescent="0.2">
      <c r="A620" t="s">
        <v>5027</v>
      </c>
    </row>
    <row r="621" spans="1:1" x14ac:dyDescent="0.2">
      <c r="A621" t="s">
        <v>2428</v>
      </c>
    </row>
    <row r="622" spans="1:1" x14ac:dyDescent="0.2">
      <c r="A622" t="s">
        <v>1784</v>
      </c>
    </row>
    <row r="623" spans="1:1" x14ac:dyDescent="0.2">
      <c r="A623" t="s">
        <v>2429</v>
      </c>
    </row>
    <row r="624" spans="1:1" x14ac:dyDescent="0.2">
      <c r="A624" t="s">
        <v>2430</v>
      </c>
    </row>
    <row r="625" spans="1:1" x14ac:dyDescent="0.2">
      <c r="A625" t="s">
        <v>2431</v>
      </c>
    </row>
    <row r="626" spans="1:1" x14ac:dyDescent="0.2">
      <c r="A626" t="s">
        <v>2432</v>
      </c>
    </row>
    <row r="627" spans="1:1" x14ac:dyDescent="0.2">
      <c r="A627" t="s">
        <v>2433</v>
      </c>
    </row>
    <row r="628" spans="1:1" x14ac:dyDescent="0.2">
      <c r="A628" t="s">
        <v>2434</v>
      </c>
    </row>
    <row r="629" spans="1:1" x14ac:dyDescent="0.2">
      <c r="A629" t="s">
        <v>2435</v>
      </c>
    </row>
    <row r="630" spans="1:1" x14ac:dyDescent="0.2">
      <c r="A630" t="s">
        <v>4496</v>
      </c>
    </row>
    <row r="631" spans="1:1" x14ac:dyDescent="0.2">
      <c r="A631" t="s">
        <v>1419</v>
      </c>
    </row>
    <row r="632" spans="1:1" x14ac:dyDescent="0.2">
      <c r="A632" t="s">
        <v>1418</v>
      </c>
    </row>
    <row r="633" spans="1:1" x14ac:dyDescent="0.2">
      <c r="A633" t="s">
        <v>4497</v>
      </c>
    </row>
    <row r="634" spans="1:1" x14ac:dyDescent="0.2">
      <c r="A634" t="s">
        <v>4498</v>
      </c>
    </row>
    <row r="635" spans="1:1" x14ac:dyDescent="0.2">
      <c r="A635" t="s">
        <v>1420</v>
      </c>
    </row>
    <row r="636" spans="1:1" x14ac:dyDescent="0.2">
      <c r="A636" t="s">
        <v>1421</v>
      </c>
    </row>
    <row r="637" spans="1:1" x14ac:dyDescent="0.2">
      <c r="A637" t="s">
        <v>1422</v>
      </c>
    </row>
    <row r="638" spans="1:1" x14ac:dyDescent="0.2">
      <c r="A638" t="s">
        <v>1423</v>
      </c>
    </row>
    <row r="639" spans="1:1" x14ac:dyDescent="0.2">
      <c r="A639" t="s">
        <v>1424</v>
      </c>
    </row>
    <row r="640" spans="1:1" x14ac:dyDescent="0.2">
      <c r="A640" t="s">
        <v>1425</v>
      </c>
    </row>
    <row r="641" spans="1:1" x14ac:dyDescent="0.2">
      <c r="A641" t="s">
        <v>1426</v>
      </c>
    </row>
    <row r="642" spans="1:1" x14ac:dyDescent="0.2">
      <c r="A642" t="s">
        <v>1427</v>
      </c>
    </row>
    <row r="643" spans="1:1" x14ac:dyDescent="0.2">
      <c r="A643" t="s">
        <v>1428</v>
      </c>
    </row>
    <row r="644" spans="1:1" x14ac:dyDescent="0.2">
      <c r="A644" t="s">
        <v>1429</v>
      </c>
    </row>
    <row r="645" spans="1:1" x14ac:dyDescent="0.2">
      <c r="A645" t="s">
        <v>4499</v>
      </c>
    </row>
    <row r="646" spans="1:1" x14ac:dyDescent="0.2">
      <c r="A646" t="s">
        <v>1417</v>
      </c>
    </row>
    <row r="647" spans="1:1" x14ac:dyDescent="0.2">
      <c r="A647" t="s">
        <v>1751</v>
      </c>
    </row>
    <row r="648" spans="1:1" x14ac:dyDescent="0.2">
      <c r="A648" t="s">
        <v>1431</v>
      </c>
    </row>
    <row r="649" spans="1:1" x14ac:dyDescent="0.2">
      <c r="A649" t="s">
        <v>1430</v>
      </c>
    </row>
    <row r="650" spans="1:1" x14ac:dyDescent="0.2">
      <c r="A650" t="s">
        <v>1750</v>
      </c>
    </row>
    <row r="651" spans="1:1" x14ac:dyDescent="0.2">
      <c r="A651" t="s">
        <v>1432</v>
      </c>
    </row>
    <row r="652" spans="1:1" x14ac:dyDescent="0.2">
      <c r="A652" t="s">
        <v>577</v>
      </c>
    </row>
    <row r="653" spans="1:1" x14ac:dyDescent="0.2">
      <c r="A653" t="s">
        <v>476</v>
      </c>
    </row>
    <row r="654" spans="1:1" x14ac:dyDescent="0.2">
      <c r="A654" t="s">
        <v>4500</v>
      </c>
    </row>
    <row r="655" spans="1:1" x14ac:dyDescent="0.2">
      <c r="A655" t="s">
        <v>4501</v>
      </c>
    </row>
    <row r="656" spans="1:1" x14ac:dyDescent="0.2">
      <c r="A656" t="s">
        <v>4502</v>
      </c>
    </row>
    <row r="657" spans="1:1" x14ac:dyDescent="0.2">
      <c r="A657" t="s">
        <v>112</v>
      </c>
    </row>
    <row r="658" spans="1:1" x14ac:dyDescent="0.2">
      <c r="A658" t="s">
        <v>113</v>
      </c>
    </row>
    <row r="659" spans="1:1" x14ac:dyDescent="0.2">
      <c r="A659" t="s">
        <v>114</v>
      </c>
    </row>
    <row r="660" spans="1:1" x14ac:dyDescent="0.2">
      <c r="A660" t="s">
        <v>5028</v>
      </c>
    </row>
    <row r="661" spans="1:1" x14ac:dyDescent="0.2">
      <c r="A661" t="s">
        <v>4615</v>
      </c>
    </row>
    <row r="662" spans="1:1" x14ac:dyDescent="0.2">
      <c r="A662" t="s">
        <v>1785</v>
      </c>
    </row>
    <row r="663" spans="1:1" x14ac:dyDescent="0.2">
      <c r="A663" t="s">
        <v>4616</v>
      </c>
    </row>
    <row r="664" spans="1:1" x14ac:dyDescent="0.2">
      <c r="A664" t="s">
        <v>749</v>
      </c>
    </row>
    <row r="665" spans="1:1" x14ac:dyDescent="0.2">
      <c r="A665" t="s">
        <v>4617</v>
      </c>
    </row>
    <row r="666" spans="1:1" x14ac:dyDescent="0.2">
      <c r="A666" t="s">
        <v>4618</v>
      </c>
    </row>
    <row r="667" spans="1:1" x14ac:dyDescent="0.2">
      <c r="A667" t="s">
        <v>4619</v>
      </c>
    </row>
    <row r="668" spans="1:1" x14ac:dyDescent="0.2">
      <c r="A668" t="s">
        <v>748</v>
      </c>
    </row>
    <row r="669" spans="1:1" x14ac:dyDescent="0.2">
      <c r="A669" t="s">
        <v>4620</v>
      </c>
    </row>
    <row r="670" spans="1:1" x14ac:dyDescent="0.2">
      <c r="A670" t="s">
        <v>4621</v>
      </c>
    </row>
    <row r="671" spans="1:1" x14ac:dyDescent="0.2">
      <c r="A671" t="s">
        <v>4622</v>
      </c>
    </row>
    <row r="672" spans="1:1" x14ac:dyDescent="0.2">
      <c r="A672" t="s">
        <v>4623</v>
      </c>
    </row>
    <row r="673" spans="1:1" x14ac:dyDescent="0.2">
      <c r="A673" t="s">
        <v>4624</v>
      </c>
    </row>
    <row r="674" spans="1:1" x14ac:dyDescent="0.2">
      <c r="A674" t="s">
        <v>4625</v>
      </c>
    </row>
    <row r="675" spans="1:1" x14ac:dyDescent="0.2">
      <c r="A675" t="s">
        <v>4626</v>
      </c>
    </row>
    <row r="676" spans="1:1" x14ac:dyDescent="0.2">
      <c r="A676" t="s">
        <v>782</v>
      </c>
    </row>
    <row r="677" spans="1:1" x14ac:dyDescent="0.2">
      <c r="A677" t="s">
        <v>4627</v>
      </c>
    </row>
    <row r="678" spans="1:1" x14ac:dyDescent="0.2">
      <c r="A678" t="s">
        <v>783</v>
      </c>
    </row>
    <row r="679" spans="1:1" x14ac:dyDescent="0.2">
      <c r="A679" t="s">
        <v>4628</v>
      </c>
    </row>
    <row r="680" spans="1:1" x14ac:dyDescent="0.2">
      <c r="A680" t="s">
        <v>4629</v>
      </c>
    </row>
    <row r="681" spans="1:1" x14ac:dyDescent="0.2">
      <c r="A681" t="s">
        <v>4630</v>
      </c>
    </row>
    <row r="682" spans="1:1" x14ac:dyDescent="0.2">
      <c r="A682" t="s">
        <v>4631</v>
      </c>
    </row>
    <row r="683" spans="1:1" x14ac:dyDescent="0.2">
      <c r="A683" t="s">
        <v>4632</v>
      </c>
    </row>
    <row r="684" spans="1:1" x14ac:dyDescent="0.2">
      <c r="A684" t="s">
        <v>4633</v>
      </c>
    </row>
    <row r="685" spans="1:1" x14ac:dyDescent="0.2">
      <c r="A685" t="s">
        <v>4634</v>
      </c>
    </row>
    <row r="686" spans="1:1" x14ac:dyDescent="0.2">
      <c r="A686" t="s">
        <v>4635</v>
      </c>
    </row>
    <row r="687" spans="1:1" x14ac:dyDescent="0.2">
      <c r="A687" t="s">
        <v>4636</v>
      </c>
    </row>
    <row r="688" spans="1:1" x14ac:dyDescent="0.2">
      <c r="A688" t="s">
        <v>4637</v>
      </c>
    </row>
    <row r="689" spans="1:1" x14ac:dyDescent="0.2">
      <c r="A689" t="s">
        <v>675</v>
      </c>
    </row>
    <row r="690" spans="1:1" x14ac:dyDescent="0.2">
      <c r="A690" t="s">
        <v>4113</v>
      </c>
    </row>
    <row r="691" spans="1:1" x14ac:dyDescent="0.2">
      <c r="A691" t="s">
        <v>1626</v>
      </c>
    </row>
    <row r="692" spans="1:1" x14ac:dyDescent="0.2">
      <c r="A692" t="s">
        <v>1795</v>
      </c>
    </row>
    <row r="693" spans="1:1" x14ac:dyDescent="0.2">
      <c r="A693" t="s">
        <v>207</v>
      </c>
    </row>
    <row r="694" spans="1:1" x14ac:dyDescent="0.2">
      <c r="A694" t="s">
        <v>1794</v>
      </c>
    </row>
    <row r="695" spans="1:1" x14ac:dyDescent="0.2">
      <c r="A695" t="s">
        <v>206</v>
      </c>
    </row>
    <row r="696" spans="1:1" x14ac:dyDescent="0.2">
      <c r="A696" t="s">
        <v>576</v>
      </c>
    </row>
    <row r="697" spans="1:1" x14ac:dyDescent="0.2">
      <c r="A697" t="s">
        <v>1627</v>
      </c>
    </row>
    <row r="698" spans="1:1" x14ac:dyDescent="0.2">
      <c r="A698" t="s">
        <v>4114</v>
      </c>
    </row>
    <row r="699" spans="1:1" x14ac:dyDescent="0.2">
      <c r="A699" t="s">
        <v>4115</v>
      </c>
    </row>
    <row r="700" spans="1:1" x14ac:dyDescent="0.2">
      <c r="A700" t="s">
        <v>1433</v>
      </c>
    </row>
    <row r="701" spans="1:1" x14ac:dyDescent="0.2">
      <c r="A701" t="s">
        <v>4194</v>
      </c>
    </row>
    <row r="702" spans="1:1" x14ac:dyDescent="0.2">
      <c r="A702" t="s">
        <v>5029</v>
      </c>
    </row>
    <row r="703" spans="1:1" x14ac:dyDescent="0.2">
      <c r="A703" t="s">
        <v>4195</v>
      </c>
    </row>
    <row r="704" spans="1:1" x14ac:dyDescent="0.2">
      <c r="A704" t="s">
        <v>4196</v>
      </c>
    </row>
    <row r="705" spans="1:1" x14ac:dyDescent="0.2">
      <c r="A705" t="s">
        <v>4197</v>
      </c>
    </row>
    <row r="706" spans="1:1" x14ac:dyDescent="0.2">
      <c r="A706" t="s">
        <v>606</v>
      </c>
    </row>
    <row r="707" spans="1:1" x14ac:dyDescent="0.2">
      <c r="A707" t="s">
        <v>3096</v>
      </c>
    </row>
    <row r="708" spans="1:1" x14ac:dyDescent="0.2">
      <c r="A708" t="s">
        <v>3097</v>
      </c>
    </row>
    <row r="709" spans="1:1" x14ac:dyDescent="0.2">
      <c r="A709" t="s">
        <v>3098</v>
      </c>
    </row>
    <row r="710" spans="1:1" x14ac:dyDescent="0.2">
      <c r="A710" t="s">
        <v>3099</v>
      </c>
    </row>
    <row r="711" spans="1:1" x14ac:dyDescent="0.2">
      <c r="A711" t="s">
        <v>3100</v>
      </c>
    </row>
    <row r="712" spans="1:1" x14ac:dyDescent="0.2">
      <c r="A712" t="s">
        <v>3101</v>
      </c>
    </row>
    <row r="713" spans="1:1" x14ac:dyDescent="0.2">
      <c r="A713" t="s">
        <v>3102</v>
      </c>
    </row>
    <row r="714" spans="1:1" x14ac:dyDescent="0.2">
      <c r="A714" t="s">
        <v>3103</v>
      </c>
    </row>
    <row r="715" spans="1:1" x14ac:dyDescent="0.2">
      <c r="A715" t="s">
        <v>431</v>
      </c>
    </row>
    <row r="716" spans="1:1" x14ac:dyDescent="0.2">
      <c r="A716" t="s">
        <v>1434</v>
      </c>
    </row>
    <row r="717" spans="1:1" x14ac:dyDescent="0.2">
      <c r="A717" t="s">
        <v>1435</v>
      </c>
    </row>
    <row r="718" spans="1:1" x14ac:dyDescent="0.2">
      <c r="A718" t="s">
        <v>5030</v>
      </c>
    </row>
    <row r="719" spans="1:1" x14ac:dyDescent="0.2">
      <c r="A719" t="s">
        <v>5031</v>
      </c>
    </row>
    <row r="720" spans="1:1" x14ac:dyDescent="0.2">
      <c r="A720" t="s">
        <v>5032</v>
      </c>
    </row>
    <row r="721" spans="1:1" x14ac:dyDescent="0.2">
      <c r="A721" t="s">
        <v>5033</v>
      </c>
    </row>
    <row r="722" spans="1:1" x14ac:dyDescent="0.2">
      <c r="A722" t="s">
        <v>5034</v>
      </c>
    </row>
    <row r="723" spans="1:1" x14ac:dyDescent="0.2">
      <c r="A723" t="s">
        <v>3104</v>
      </c>
    </row>
    <row r="724" spans="1:1" x14ac:dyDescent="0.2">
      <c r="A724" t="s">
        <v>3105</v>
      </c>
    </row>
    <row r="725" spans="1:1" x14ac:dyDescent="0.2">
      <c r="A725" t="s">
        <v>3106</v>
      </c>
    </row>
    <row r="726" spans="1:1" x14ac:dyDescent="0.2">
      <c r="A726" t="s">
        <v>3107</v>
      </c>
    </row>
    <row r="727" spans="1:1" x14ac:dyDescent="0.2">
      <c r="A727" t="s">
        <v>3108</v>
      </c>
    </row>
    <row r="728" spans="1:1" x14ac:dyDescent="0.2">
      <c r="A728" t="s">
        <v>5035</v>
      </c>
    </row>
    <row r="729" spans="1:1" x14ac:dyDescent="0.2">
      <c r="A729" t="s">
        <v>3109</v>
      </c>
    </row>
    <row r="730" spans="1:1" x14ac:dyDescent="0.2">
      <c r="A730" t="s">
        <v>3110</v>
      </c>
    </row>
    <row r="731" spans="1:1" x14ac:dyDescent="0.2">
      <c r="A731" t="s">
        <v>3111</v>
      </c>
    </row>
    <row r="732" spans="1:1" x14ac:dyDescent="0.2">
      <c r="A732" t="s">
        <v>3112</v>
      </c>
    </row>
    <row r="733" spans="1:1" x14ac:dyDescent="0.2">
      <c r="A733" t="s">
        <v>3113</v>
      </c>
    </row>
    <row r="734" spans="1:1" x14ac:dyDescent="0.2">
      <c r="A734" t="s">
        <v>3114</v>
      </c>
    </row>
    <row r="735" spans="1:1" x14ac:dyDescent="0.2">
      <c r="A735" t="s">
        <v>3115</v>
      </c>
    </row>
    <row r="736" spans="1:1" x14ac:dyDescent="0.2">
      <c r="A736" t="s">
        <v>3116</v>
      </c>
    </row>
    <row r="737" spans="1:1" x14ac:dyDescent="0.2">
      <c r="A737" t="s">
        <v>5036</v>
      </c>
    </row>
    <row r="738" spans="1:1" x14ac:dyDescent="0.2">
      <c r="A738" t="s">
        <v>4753</v>
      </c>
    </row>
    <row r="739" spans="1:1" x14ac:dyDescent="0.2">
      <c r="A739" t="s">
        <v>5037</v>
      </c>
    </row>
    <row r="740" spans="1:1" x14ac:dyDescent="0.2">
      <c r="A740" t="s">
        <v>5038</v>
      </c>
    </row>
    <row r="741" spans="1:1" x14ac:dyDescent="0.2">
      <c r="A741" t="s">
        <v>2145</v>
      </c>
    </row>
    <row r="742" spans="1:1" x14ac:dyDescent="0.2">
      <c r="A742" t="s">
        <v>4754</v>
      </c>
    </row>
    <row r="743" spans="1:1" x14ac:dyDescent="0.2">
      <c r="A743" t="s">
        <v>4755</v>
      </c>
    </row>
    <row r="744" spans="1:1" x14ac:dyDescent="0.2">
      <c r="A744" t="s">
        <v>780</v>
      </c>
    </row>
    <row r="745" spans="1:1" x14ac:dyDescent="0.2">
      <c r="A745" t="s">
        <v>4756</v>
      </c>
    </row>
    <row r="746" spans="1:1" x14ac:dyDescent="0.2">
      <c r="A746" t="s">
        <v>2143</v>
      </c>
    </row>
    <row r="747" spans="1:1" x14ac:dyDescent="0.2">
      <c r="A747" t="s">
        <v>4757</v>
      </c>
    </row>
    <row r="748" spans="1:1" x14ac:dyDescent="0.2">
      <c r="A748" t="s">
        <v>4758</v>
      </c>
    </row>
    <row r="749" spans="1:1" x14ac:dyDescent="0.2">
      <c r="A749" t="s">
        <v>4759</v>
      </c>
    </row>
    <row r="750" spans="1:1" x14ac:dyDescent="0.2">
      <c r="A750" t="s">
        <v>4760</v>
      </c>
    </row>
    <row r="751" spans="1:1" x14ac:dyDescent="0.2">
      <c r="A751" t="s">
        <v>4761</v>
      </c>
    </row>
    <row r="752" spans="1:1" x14ac:dyDescent="0.2">
      <c r="A752" t="s">
        <v>4762</v>
      </c>
    </row>
    <row r="753" spans="1:1" x14ac:dyDescent="0.2">
      <c r="A753" t="s">
        <v>4763</v>
      </c>
    </row>
    <row r="754" spans="1:1" x14ac:dyDescent="0.2">
      <c r="A754" t="s">
        <v>1801</v>
      </c>
    </row>
    <row r="755" spans="1:1" x14ac:dyDescent="0.2">
      <c r="A755" t="s">
        <v>4764</v>
      </c>
    </row>
    <row r="756" spans="1:1" x14ac:dyDescent="0.2">
      <c r="A756" t="s">
        <v>4765</v>
      </c>
    </row>
    <row r="757" spans="1:1" x14ac:dyDescent="0.2">
      <c r="A757" t="s">
        <v>618</v>
      </c>
    </row>
    <row r="758" spans="1:1" x14ac:dyDescent="0.2">
      <c r="A758" t="s">
        <v>4766</v>
      </c>
    </row>
    <row r="759" spans="1:1" x14ac:dyDescent="0.2">
      <c r="A759" t="s">
        <v>4767</v>
      </c>
    </row>
    <row r="760" spans="1:1" x14ac:dyDescent="0.2">
      <c r="A760" t="s">
        <v>4768</v>
      </c>
    </row>
    <row r="761" spans="1:1" x14ac:dyDescent="0.2">
      <c r="A761" t="s">
        <v>4769</v>
      </c>
    </row>
    <row r="762" spans="1:1" x14ac:dyDescent="0.2">
      <c r="A762" t="s">
        <v>4770</v>
      </c>
    </row>
    <row r="763" spans="1:1" x14ac:dyDescent="0.2">
      <c r="A763" t="s">
        <v>4771</v>
      </c>
    </row>
    <row r="764" spans="1:1" x14ac:dyDescent="0.2">
      <c r="A764" t="s">
        <v>1356</v>
      </c>
    </row>
    <row r="765" spans="1:1" x14ac:dyDescent="0.2">
      <c r="A765" t="s">
        <v>4772</v>
      </c>
    </row>
    <row r="766" spans="1:1" x14ac:dyDescent="0.2">
      <c r="A766" t="s">
        <v>4773</v>
      </c>
    </row>
    <row r="767" spans="1:1" x14ac:dyDescent="0.2">
      <c r="A767" t="s">
        <v>1357</v>
      </c>
    </row>
    <row r="768" spans="1:1" x14ac:dyDescent="0.2">
      <c r="A768" t="s">
        <v>1358</v>
      </c>
    </row>
    <row r="769" spans="1:1" x14ac:dyDescent="0.2">
      <c r="A769" t="s">
        <v>5039</v>
      </c>
    </row>
    <row r="770" spans="1:1" x14ac:dyDescent="0.2">
      <c r="A770" t="s">
        <v>4774</v>
      </c>
    </row>
    <row r="771" spans="1:1" x14ac:dyDescent="0.2">
      <c r="A771" t="s">
        <v>4775</v>
      </c>
    </row>
    <row r="772" spans="1:1" x14ac:dyDescent="0.2">
      <c r="A772" t="s">
        <v>4776</v>
      </c>
    </row>
    <row r="773" spans="1:1" x14ac:dyDescent="0.2">
      <c r="A773" t="s">
        <v>5040</v>
      </c>
    </row>
    <row r="774" spans="1:1" x14ac:dyDescent="0.2">
      <c r="A774" t="s">
        <v>4777</v>
      </c>
    </row>
    <row r="775" spans="1:1" x14ac:dyDescent="0.2">
      <c r="A775" t="s">
        <v>4778</v>
      </c>
    </row>
    <row r="776" spans="1:1" x14ac:dyDescent="0.2">
      <c r="A776" t="s">
        <v>4779</v>
      </c>
    </row>
    <row r="777" spans="1:1" x14ac:dyDescent="0.2">
      <c r="A777" t="s">
        <v>4780</v>
      </c>
    </row>
    <row r="778" spans="1:1" x14ac:dyDescent="0.2">
      <c r="A778" t="s">
        <v>4781</v>
      </c>
    </row>
    <row r="779" spans="1:1" x14ac:dyDescent="0.2">
      <c r="A779" t="s">
        <v>4782</v>
      </c>
    </row>
    <row r="780" spans="1:1" x14ac:dyDescent="0.2">
      <c r="A780" t="s">
        <v>4783</v>
      </c>
    </row>
    <row r="781" spans="1:1" x14ac:dyDescent="0.2">
      <c r="A781" t="s">
        <v>243</v>
      </c>
    </row>
    <row r="782" spans="1:1" x14ac:dyDescent="0.2">
      <c r="A782" t="s">
        <v>4784</v>
      </c>
    </row>
    <row r="783" spans="1:1" x14ac:dyDescent="0.2">
      <c r="A783" t="s">
        <v>2841</v>
      </c>
    </row>
    <row r="784" spans="1:1" x14ac:dyDescent="0.2">
      <c r="A784" t="s">
        <v>2842</v>
      </c>
    </row>
    <row r="785" spans="1:1" x14ac:dyDescent="0.2">
      <c r="A785" t="s">
        <v>2843</v>
      </c>
    </row>
    <row r="786" spans="1:1" x14ac:dyDescent="0.2">
      <c r="A786" t="s">
        <v>2844</v>
      </c>
    </row>
    <row r="787" spans="1:1" x14ac:dyDescent="0.2">
      <c r="A787" t="s">
        <v>2845</v>
      </c>
    </row>
    <row r="788" spans="1:1" x14ac:dyDescent="0.2">
      <c r="A788" t="s">
        <v>2846</v>
      </c>
    </row>
    <row r="789" spans="1:1" x14ac:dyDescent="0.2">
      <c r="A789" t="s">
        <v>2847</v>
      </c>
    </row>
    <row r="790" spans="1:1" x14ac:dyDescent="0.2">
      <c r="A790" t="s">
        <v>2848</v>
      </c>
    </row>
    <row r="791" spans="1:1" x14ac:dyDescent="0.2">
      <c r="A791" t="s">
        <v>2849</v>
      </c>
    </row>
    <row r="792" spans="1:1" x14ac:dyDescent="0.2">
      <c r="A792" t="s">
        <v>2850</v>
      </c>
    </row>
    <row r="793" spans="1:1" x14ac:dyDescent="0.2">
      <c r="A793" t="s">
        <v>2851</v>
      </c>
    </row>
    <row r="794" spans="1:1" x14ac:dyDescent="0.2">
      <c r="A794" t="s">
        <v>2852</v>
      </c>
    </row>
    <row r="795" spans="1:1" x14ac:dyDescent="0.2">
      <c r="A795" t="s">
        <v>638</v>
      </c>
    </row>
    <row r="796" spans="1:1" x14ac:dyDescent="0.2">
      <c r="A796" t="s">
        <v>2853</v>
      </c>
    </row>
    <row r="797" spans="1:1" x14ac:dyDescent="0.2">
      <c r="A797" t="s">
        <v>728</v>
      </c>
    </row>
    <row r="798" spans="1:1" x14ac:dyDescent="0.2">
      <c r="A798" t="s">
        <v>2854</v>
      </c>
    </row>
    <row r="799" spans="1:1" x14ac:dyDescent="0.2">
      <c r="A799" t="s">
        <v>2855</v>
      </c>
    </row>
    <row r="800" spans="1:1" x14ac:dyDescent="0.2">
      <c r="A800" t="s">
        <v>5041</v>
      </c>
    </row>
    <row r="801" spans="1:1" x14ac:dyDescent="0.2">
      <c r="A801" t="s">
        <v>330</v>
      </c>
    </row>
    <row r="802" spans="1:1" x14ac:dyDescent="0.2">
      <c r="A802" t="s">
        <v>2856</v>
      </c>
    </row>
    <row r="803" spans="1:1" x14ac:dyDescent="0.2">
      <c r="A803" t="s">
        <v>1752</v>
      </c>
    </row>
    <row r="804" spans="1:1" x14ac:dyDescent="0.2">
      <c r="A804" t="s">
        <v>1441</v>
      </c>
    </row>
    <row r="805" spans="1:1" x14ac:dyDescent="0.2">
      <c r="A805" t="s">
        <v>1440</v>
      </c>
    </row>
    <row r="806" spans="1:1" x14ac:dyDescent="0.2">
      <c r="A806" t="s">
        <v>4785</v>
      </c>
    </row>
    <row r="807" spans="1:1" x14ac:dyDescent="0.2">
      <c r="A807" t="s">
        <v>236</v>
      </c>
    </row>
    <row r="808" spans="1:1" x14ac:dyDescent="0.2">
      <c r="A808" t="s">
        <v>4786</v>
      </c>
    </row>
    <row r="809" spans="1:1" x14ac:dyDescent="0.2">
      <c r="A809" t="s">
        <v>4787</v>
      </c>
    </row>
    <row r="810" spans="1:1" x14ac:dyDescent="0.2">
      <c r="A810" t="s">
        <v>4788</v>
      </c>
    </row>
    <row r="811" spans="1:1" x14ac:dyDescent="0.2">
      <c r="A811" t="s">
        <v>5042</v>
      </c>
    </row>
    <row r="812" spans="1:1" x14ac:dyDescent="0.2">
      <c r="A812" t="s">
        <v>4789</v>
      </c>
    </row>
    <row r="813" spans="1:1" x14ac:dyDescent="0.2">
      <c r="A813" t="s">
        <v>4790</v>
      </c>
    </row>
    <row r="814" spans="1:1" x14ac:dyDescent="0.2">
      <c r="A814" t="s">
        <v>4791</v>
      </c>
    </row>
    <row r="815" spans="1:1" x14ac:dyDescent="0.2">
      <c r="A815" t="s">
        <v>4792</v>
      </c>
    </row>
    <row r="816" spans="1:1" x14ac:dyDescent="0.2">
      <c r="A816" t="s">
        <v>4794</v>
      </c>
    </row>
    <row r="817" spans="1:1" x14ac:dyDescent="0.2">
      <c r="A817" t="s">
        <v>5043</v>
      </c>
    </row>
    <row r="818" spans="1:1" x14ac:dyDescent="0.2">
      <c r="A818" t="s">
        <v>4795</v>
      </c>
    </row>
    <row r="819" spans="1:1" x14ac:dyDescent="0.2">
      <c r="A819" t="s">
        <v>4796</v>
      </c>
    </row>
    <row r="820" spans="1:1" x14ac:dyDescent="0.2">
      <c r="A820" t="s">
        <v>4793</v>
      </c>
    </row>
    <row r="821" spans="1:1" x14ac:dyDescent="0.2">
      <c r="A821" t="s">
        <v>4797</v>
      </c>
    </row>
    <row r="822" spans="1:1" x14ac:dyDescent="0.2">
      <c r="A822" t="s">
        <v>4798</v>
      </c>
    </row>
    <row r="823" spans="1:1" x14ac:dyDescent="0.2">
      <c r="A823" t="s">
        <v>4799</v>
      </c>
    </row>
    <row r="824" spans="1:1" x14ac:dyDescent="0.2">
      <c r="A824" t="s">
        <v>4800</v>
      </c>
    </row>
    <row r="825" spans="1:1" x14ac:dyDescent="0.2">
      <c r="A825" t="s">
        <v>4801</v>
      </c>
    </row>
    <row r="826" spans="1:1" x14ac:dyDescent="0.2">
      <c r="A826" t="s">
        <v>4802</v>
      </c>
    </row>
    <row r="827" spans="1:1" x14ac:dyDescent="0.2">
      <c r="A827" t="s">
        <v>4803</v>
      </c>
    </row>
    <row r="828" spans="1:1" x14ac:dyDescent="0.2">
      <c r="A828" t="s">
        <v>5044</v>
      </c>
    </row>
    <row r="829" spans="1:1" x14ac:dyDescent="0.2">
      <c r="A829" t="s">
        <v>5045</v>
      </c>
    </row>
    <row r="830" spans="1:1" x14ac:dyDescent="0.2">
      <c r="A830" t="s">
        <v>5046</v>
      </c>
    </row>
    <row r="831" spans="1:1" x14ac:dyDescent="0.2">
      <c r="A831" t="s">
        <v>5047</v>
      </c>
    </row>
    <row r="832" spans="1:1" x14ac:dyDescent="0.2">
      <c r="A832" t="s">
        <v>5048</v>
      </c>
    </row>
    <row r="833" spans="1:1" x14ac:dyDescent="0.2">
      <c r="A833" t="s">
        <v>3118</v>
      </c>
    </row>
    <row r="834" spans="1:1" x14ac:dyDescent="0.2">
      <c r="A834" t="s">
        <v>3119</v>
      </c>
    </row>
    <row r="835" spans="1:1" x14ac:dyDescent="0.2">
      <c r="A835" t="s">
        <v>647</v>
      </c>
    </row>
    <row r="836" spans="1:1" x14ac:dyDescent="0.2">
      <c r="A836" t="s">
        <v>3120</v>
      </c>
    </row>
    <row r="837" spans="1:1" x14ac:dyDescent="0.2">
      <c r="A837" t="s">
        <v>646</v>
      </c>
    </row>
    <row r="838" spans="1:1" x14ac:dyDescent="0.2">
      <c r="A838" t="s">
        <v>3121</v>
      </c>
    </row>
    <row r="839" spans="1:1" x14ac:dyDescent="0.2">
      <c r="A839" t="s">
        <v>648</v>
      </c>
    </row>
    <row r="840" spans="1:1" x14ac:dyDescent="0.2">
      <c r="A840" t="s">
        <v>504</v>
      </c>
    </row>
    <row r="841" spans="1:1" x14ac:dyDescent="0.2">
      <c r="A841" t="s">
        <v>5049</v>
      </c>
    </row>
    <row r="842" spans="1:1" x14ac:dyDescent="0.2">
      <c r="A842" t="s">
        <v>5050</v>
      </c>
    </row>
    <row r="843" spans="1:1" x14ac:dyDescent="0.2">
      <c r="A843" t="s">
        <v>5051</v>
      </c>
    </row>
    <row r="844" spans="1:1" x14ac:dyDescent="0.2">
      <c r="A844" t="s">
        <v>5052</v>
      </c>
    </row>
    <row r="845" spans="1:1" x14ac:dyDescent="0.2">
      <c r="A845" t="s">
        <v>5053</v>
      </c>
    </row>
    <row r="846" spans="1:1" x14ac:dyDescent="0.2">
      <c r="A846" t="s">
        <v>5054</v>
      </c>
    </row>
    <row r="847" spans="1:1" x14ac:dyDescent="0.2">
      <c r="A847" t="s">
        <v>5055</v>
      </c>
    </row>
    <row r="848" spans="1:1" x14ac:dyDescent="0.2">
      <c r="A848" t="s">
        <v>5056</v>
      </c>
    </row>
    <row r="849" spans="1:1" x14ac:dyDescent="0.2">
      <c r="A849" t="s">
        <v>5057</v>
      </c>
    </row>
    <row r="850" spans="1:1" x14ac:dyDescent="0.2">
      <c r="A850" t="s">
        <v>5058</v>
      </c>
    </row>
    <row r="851" spans="1:1" x14ac:dyDescent="0.2">
      <c r="A851" t="s">
        <v>5059</v>
      </c>
    </row>
    <row r="852" spans="1:1" x14ac:dyDescent="0.2">
      <c r="A852" t="s">
        <v>5060</v>
      </c>
    </row>
    <row r="853" spans="1:1" x14ac:dyDescent="0.2">
      <c r="A853" t="s">
        <v>5061</v>
      </c>
    </row>
    <row r="854" spans="1:1" x14ac:dyDescent="0.2">
      <c r="A854" t="s">
        <v>5062</v>
      </c>
    </row>
    <row r="855" spans="1:1" x14ac:dyDescent="0.2">
      <c r="A855" t="s">
        <v>5063</v>
      </c>
    </row>
    <row r="856" spans="1:1" x14ac:dyDescent="0.2">
      <c r="A856" t="s">
        <v>5064</v>
      </c>
    </row>
    <row r="857" spans="1:1" x14ac:dyDescent="0.2">
      <c r="A857" t="s">
        <v>5065</v>
      </c>
    </row>
    <row r="858" spans="1:1" x14ac:dyDescent="0.2">
      <c r="A858" t="s">
        <v>5066</v>
      </c>
    </row>
    <row r="859" spans="1:1" x14ac:dyDescent="0.2">
      <c r="A859" t="s">
        <v>5067</v>
      </c>
    </row>
    <row r="860" spans="1:1" x14ac:dyDescent="0.2">
      <c r="A860" t="s">
        <v>5068</v>
      </c>
    </row>
    <row r="861" spans="1:1" x14ac:dyDescent="0.2">
      <c r="A861" t="s">
        <v>5069</v>
      </c>
    </row>
    <row r="862" spans="1:1" x14ac:dyDescent="0.2">
      <c r="A862" t="s">
        <v>5070</v>
      </c>
    </row>
    <row r="863" spans="1:1" x14ac:dyDescent="0.2">
      <c r="A863" t="s">
        <v>5071</v>
      </c>
    </row>
    <row r="864" spans="1:1" x14ac:dyDescent="0.2">
      <c r="A864" t="s">
        <v>5072</v>
      </c>
    </row>
    <row r="865" spans="1:1" x14ac:dyDescent="0.2">
      <c r="A865" t="s">
        <v>5073</v>
      </c>
    </row>
    <row r="866" spans="1:1" x14ac:dyDescent="0.2">
      <c r="A866" t="s">
        <v>5074</v>
      </c>
    </row>
    <row r="867" spans="1:1" x14ac:dyDescent="0.2">
      <c r="A867" t="s">
        <v>5075</v>
      </c>
    </row>
    <row r="868" spans="1:1" x14ac:dyDescent="0.2">
      <c r="A868" t="s">
        <v>5076</v>
      </c>
    </row>
    <row r="869" spans="1:1" x14ac:dyDescent="0.2">
      <c r="A869" t="s">
        <v>5077</v>
      </c>
    </row>
    <row r="870" spans="1:1" x14ac:dyDescent="0.2">
      <c r="A870" t="s">
        <v>5078</v>
      </c>
    </row>
    <row r="871" spans="1:1" x14ac:dyDescent="0.2">
      <c r="A871" t="s">
        <v>5079</v>
      </c>
    </row>
    <row r="872" spans="1:1" x14ac:dyDescent="0.2">
      <c r="A872" t="s">
        <v>5080</v>
      </c>
    </row>
    <row r="873" spans="1:1" x14ac:dyDescent="0.2">
      <c r="A873" t="s">
        <v>5081</v>
      </c>
    </row>
    <row r="874" spans="1:1" x14ac:dyDescent="0.2">
      <c r="A874" t="s">
        <v>5082</v>
      </c>
    </row>
    <row r="875" spans="1:1" x14ac:dyDescent="0.2">
      <c r="A875" t="s">
        <v>5083</v>
      </c>
    </row>
    <row r="876" spans="1:1" x14ac:dyDescent="0.2">
      <c r="A876" t="s">
        <v>5084</v>
      </c>
    </row>
    <row r="877" spans="1:1" x14ac:dyDescent="0.2">
      <c r="A877" t="s">
        <v>5085</v>
      </c>
    </row>
    <row r="878" spans="1:1" x14ac:dyDescent="0.2">
      <c r="A878" t="s">
        <v>3122</v>
      </c>
    </row>
    <row r="879" spans="1:1" x14ac:dyDescent="0.2">
      <c r="A879" t="s">
        <v>3123</v>
      </c>
    </row>
    <row r="880" spans="1:1" x14ac:dyDescent="0.2">
      <c r="A880" t="s">
        <v>3124</v>
      </c>
    </row>
    <row r="881" spans="1:1" x14ac:dyDescent="0.2">
      <c r="A881" t="s">
        <v>3125</v>
      </c>
    </row>
    <row r="882" spans="1:1" x14ac:dyDescent="0.2">
      <c r="A882" t="s">
        <v>3126</v>
      </c>
    </row>
    <row r="883" spans="1:1" x14ac:dyDescent="0.2">
      <c r="A883" t="s">
        <v>3127</v>
      </c>
    </row>
    <row r="884" spans="1:1" x14ac:dyDescent="0.2">
      <c r="A884" t="s">
        <v>3128</v>
      </c>
    </row>
    <row r="885" spans="1:1" x14ac:dyDescent="0.2">
      <c r="A885" t="s">
        <v>3129</v>
      </c>
    </row>
    <row r="886" spans="1:1" x14ac:dyDescent="0.2">
      <c r="A886" t="s">
        <v>287</v>
      </c>
    </row>
    <row r="887" spans="1:1" x14ac:dyDescent="0.2">
      <c r="A887" t="s">
        <v>3130</v>
      </c>
    </row>
    <row r="888" spans="1:1" x14ac:dyDescent="0.2">
      <c r="A888" t="s">
        <v>404</v>
      </c>
    </row>
    <row r="889" spans="1:1" x14ac:dyDescent="0.2">
      <c r="A889" t="s">
        <v>3131</v>
      </c>
    </row>
    <row r="890" spans="1:1" x14ac:dyDescent="0.2">
      <c r="A890" t="s">
        <v>289</v>
      </c>
    </row>
    <row r="891" spans="1:1" x14ac:dyDescent="0.2">
      <c r="A891" t="s">
        <v>3132</v>
      </c>
    </row>
    <row r="892" spans="1:1" x14ac:dyDescent="0.2">
      <c r="A892" t="s">
        <v>5086</v>
      </c>
    </row>
    <row r="893" spans="1:1" x14ac:dyDescent="0.2">
      <c r="A893" t="s">
        <v>406</v>
      </c>
    </row>
    <row r="894" spans="1:1" x14ac:dyDescent="0.2">
      <c r="A894" t="s">
        <v>4208</v>
      </c>
    </row>
    <row r="895" spans="1:1" x14ac:dyDescent="0.2">
      <c r="A895" t="s">
        <v>3133</v>
      </c>
    </row>
    <row r="896" spans="1:1" x14ac:dyDescent="0.2">
      <c r="A896" t="s">
        <v>286</v>
      </c>
    </row>
    <row r="897" spans="1:1" x14ac:dyDescent="0.2">
      <c r="A897" t="s">
        <v>2877</v>
      </c>
    </row>
    <row r="898" spans="1:1" x14ac:dyDescent="0.2">
      <c r="A898" t="s">
        <v>2878</v>
      </c>
    </row>
    <row r="899" spans="1:1" x14ac:dyDescent="0.2">
      <c r="A899" t="s">
        <v>2879</v>
      </c>
    </row>
    <row r="900" spans="1:1" x14ac:dyDescent="0.2">
      <c r="A900" t="s">
        <v>2880</v>
      </c>
    </row>
    <row r="901" spans="1:1" x14ac:dyDescent="0.2">
      <c r="A901" t="s">
        <v>3262</v>
      </c>
    </row>
    <row r="902" spans="1:1" x14ac:dyDescent="0.2">
      <c r="A902" t="s">
        <v>3263</v>
      </c>
    </row>
    <row r="903" spans="1:1" x14ac:dyDescent="0.2">
      <c r="A903" t="s">
        <v>3264</v>
      </c>
    </row>
    <row r="904" spans="1:1" x14ac:dyDescent="0.2">
      <c r="A904" t="s">
        <v>5087</v>
      </c>
    </row>
    <row r="905" spans="1:1" x14ac:dyDescent="0.2">
      <c r="A905" t="s">
        <v>5088</v>
      </c>
    </row>
    <row r="906" spans="1:1" x14ac:dyDescent="0.2">
      <c r="A906" t="s">
        <v>5089</v>
      </c>
    </row>
    <row r="907" spans="1:1" x14ac:dyDescent="0.2">
      <c r="A907" t="s">
        <v>230</v>
      </c>
    </row>
    <row r="908" spans="1:1" x14ac:dyDescent="0.2">
      <c r="A908" t="s">
        <v>3138</v>
      </c>
    </row>
    <row r="909" spans="1:1" x14ac:dyDescent="0.2">
      <c r="A909" t="s">
        <v>133</v>
      </c>
    </row>
    <row r="910" spans="1:1" x14ac:dyDescent="0.2">
      <c r="A910" t="s">
        <v>3497</v>
      </c>
    </row>
    <row r="911" spans="1:1" x14ac:dyDescent="0.2">
      <c r="A911" t="s">
        <v>3498</v>
      </c>
    </row>
    <row r="912" spans="1:1" x14ac:dyDescent="0.2">
      <c r="A912" t="s">
        <v>3499</v>
      </c>
    </row>
    <row r="913" spans="1:1" x14ac:dyDescent="0.2">
      <c r="A913" t="s">
        <v>145</v>
      </c>
    </row>
    <row r="914" spans="1:1" x14ac:dyDescent="0.2">
      <c r="A914" t="s">
        <v>146</v>
      </c>
    </row>
    <row r="915" spans="1:1" x14ac:dyDescent="0.2">
      <c r="A915" t="s">
        <v>147</v>
      </c>
    </row>
    <row r="916" spans="1:1" x14ac:dyDescent="0.2">
      <c r="A916" t="s">
        <v>148</v>
      </c>
    </row>
    <row r="917" spans="1:1" x14ac:dyDescent="0.2">
      <c r="A917" t="s">
        <v>149</v>
      </c>
    </row>
    <row r="918" spans="1:1" x14ac:dyDescent="0.2">
      <c r="A918" t="s">
        <v>578</v>
      </c>
    </row>
    <row r="919" spans="1:1" x14ac:dyDescent="0.2">
      <c r="A919" t="s">
        <v>150</v>
      </c>
    </row>
    <row r="920" spans="1:1" x14ac:dyDescent="0.2">
      <c r="A920" t="s">
        <v>151</v>
      </c>
    </row>
    <row r="921" spans="1:1" x14ac:dyDescent="0.2">
      <c r="A921" t="s">
        <v>152</v>
      </c>
    </row>
    <row r="922" spans="1:1" x14ac:dyDescent="0.2">
      <c r="A922" t="s">
        <v>579</v>
      </c>
    </row>
    <row r="923" spans="1:1" x14ac:dyDescent="0.2">
      <c r="A923" t="s">
        <v>153</v>
      </c>
    </row>
    <row r="924" spans="1:1" x14ac:dyDescent="0.2">
      <c r="A924" t="s">
        <v>154</v>
      </c>
    </row>
    <row r="925" spans="1:1" x14ac:dyDescent="0.2">
      <c r="A925" t="s">
        <v>155</v>
      </c>
    </row>
    <row r="926" spans="1:1" x14ac:dyDescent="0.2">
      <c r="A926" t="s">
        <v>565</v>
      </c>
    </row>
    <row r="927" spans="1:1" x14ac:dyDescent="0.2">
      <c r="A927" t="s">
        <v>156</v>
      </c>
    </row>
    <row r="928" spans="1:1" x14ac:dyDescent="0.2">
      <c r="A928" t="s">
        <v>157</v>
      </c>
    </row>
    <row r="929" spans="1:1" x14ac:dyDescent="0.2">
      <c r="A929" t="s">
        <v>2420</v>
      </c>
    </row>
    <row r="930" spans="1:1" x14ac:dyDescent="0.2">
      <c r="A930" t="s">
        <v>2421</v>
      </c>
    </row>
    <row r="931" spans="1:1" x14ac:dyDescent="0.2">
      <c r="A931" t="s">
        <v>2422</v>
      </c>
    </row>
    <row r="932" spans="1:1" x14ac:dyDescent="0.2">
      <c r="A932" t="s">
        <v>3261</v>
      </c>
    </row>
    <row r="933" spans="1:1" x14ac:dyDescent="0.2">
      <c r="A933" t="s">
        <v>2423</v>
      </c>
    </row>
    <row r="934" spans="1:1" x14ac:dyDescent="0.2">
      <c r="A934" t="s">
        <v>1450</v>
      </c>
    </row>
    <row r="935" spans="1:1" x14ac:dyDescent="0.2">
      <c r="A935" t="s">
        <v>2424</v>
      </c>
    </row>
    <row r="936" spans="1:1" x14ac:dyDescent="0.2">
      <c r="A936" t="s">
        <v>1451</v>
      </c>
    </row>
    <row r="937" spans="1:1" x14ac:dyDescent="0.2">
      <c r="A937" t="s">
        <v>285</v>
      </c>
    </row>
    <row r="938" spans="1:1" x14ac:dyDescent="0.2">
      <c r="A938" t="s">
        <v>284</v>
      </c>
    </row>
    <row r="939" spans="1:1" x14ac:dyDescent="0.2">
      <c r="A939" t="s">
        <v>2425</v>
      </c>
    </row>
    <row r="940" spans="1:1" x14ac:dyDescent="0.2">
      <c r="A940" t="s">
        <v>1454</v>
      </c>
    </row>
    <row r="941" spans="1:1" x14ac:dyDescent="0.2">
      <c r="A941" t="s">
        <v>1452</v>
      </c>
    </row>
    <row r="942" spans="1:1" x14ac:dyDescent="0.2">
      <c r="A942" t="s">
        <v>403</v>
      </c>
    </row>
    <row r="943" spans="1:1" x14ac:dyDescent="0.2">
      <c r="A943" t="s">
        <v>2413</v>
      </c>
    </row>
    <row r="944" spans="1:1" x14ac:dyDescent="0.2">
      <c r="A944" t="s">
        <v>2414</v>
      </c>
    </row>
    <row r="945" spans="1:1" x14ac:dyDescent="0.2">
      <c r="A945" t="s">
        <v>2415</v>
      </c>
    </row>
    <row r="946" spans="1:1" x14ac:dyDescent="0.2">
      <c r="A946" t="s">
        <v>2416</v>
      </c>
    </row>
    <row r="947" spans="1:1" x14ac:dyDescent="0.2">
      <c r="A947" t="s">
        <v>2417</v>
      </c>
    </row>
    <row r="948" spans="1:1" x14ac:dyDescent="0.2">
      <c r="A948" t="s">
        <v>405</v>
      </c>
    </row>
    <row r="949" spans="1:1" x14ac:dyDescent="0.2">
      <c r="A949" t="s">
        <v>2418</v>
      </c>
    </row>
    <row r="950" spans="1:1" x14ac:dyDescent="0.2">
      <c r="A950" t="s">
        <v>288</v>
      </c>
    </row>
    <row r="951" spans="1:1" x14ac:dyDescent="0.2">
      <c r="A951" t="s">
        <v>2419</v>
      </c>
    </row>
    <row r="952" spans="1:1" x14ac:dyDescent="0.2">
      <c r="A952" t="s">
        <v>1456</v>
      </c>
    </row>
    <row r="953" spans="1:1" x14ac:dyDescent="0.2">
      <c r="A953" t="s">
        <v>2226</v>
      </c>
    </row>
    <row r="954" spans="1:1" x14ac:dyDescent="0.2">
      <c r="A954" t="s">
        <v>1448</v>
      </c>
    </row>
    <row r="955" spans="1:1" x14ac:dyDescent="0.2">
      <c r="A955" t="s">
        <v>3181</v>
      </c>
    </row>
    <row r="956" spans="1:1" x14ac:dyDescent="0.2">
      <c r="A956" t="s">
        <v>3182</v>
      </c>
    </row>
    <row r="957" spans="1:1" x14ac:dyDescent="0.2">
      <c r="A957" t="s">
        <v>3183</v>
      </c>
    </row>
    <row r="958" spans="1:1" x14ac:dyDescent="0.2">
      <c r="A958" t="s">
        <v>3184</v>
      </c>
    </row>
    <row r="959" spans="1:1" x14ac:dyDescent="0.2">
      <c r="A959" t="s">
        <v>3185</v>
      </c>
    </row>
    <row r="960" spans="1:1" x14ac:dyDescent="0.2">
      <c r="A960" t="s">
        <v>580</v>
      </c>
    </row>
    <row r="961" spans="1:1" x14ac:dyDescent="0.2">
      <c r="A961" t="s">
        <v>3186</v>
      </c>
    </row>
    <row r="962" spans="1:1" x14ac:dyDescent="0.2">
      <c r="A962" t="s">
        <v>1453</v>
      </c>
    </row>
    <row r="963" spans="1:1" x14ac:dyDescent="0.2">
      <c r="A963" t="s">
        <v>3463</v>
      </c>
    </row>
    <row r="964" spans="1:1" x14ac:dyDescent="0.2">
      <c r="A964" t="s">
        <v>3520</v>
      </c>
    </row>
    <row r="965" spans="1:1" x14ac:dyDescent="0.2">
      <c r="A965" t="s">
        <v>168</v>
      </c>
    </row>
    <row r="966" spans="1:1" x14ac:dyDescent="0.2">
      <c r="A966" t="s">
        <v>169</v>
      </c>
    </row>
    <row r="967" spans="1:1" x14ac:dyDescent="0.2">
      <c r="A967" t="s">
        <v>170</v>
      </c>
    </row>
    <row r="968" spans="1:1" x14ac:dyDescent="0.2">
      <c r="A968" t="s">
        <v>171</v>
      </c>
    </row>
    <row r="969" spans="1:1" x14ac:dyDescent="0.2">
      <c r="A969" t="s">
        <v>164</v>
      </c>
    </row>
    <row r="970" spans="1:1" x14ac:dyDescent="0.2">
      <c r="A970" t="s">
        <v>165</v>
      </c>
    </row>
    <row r="971" spans="1:1" x14ac:dyDescent="0.2">
      <c r="A971" t="s">
        <v>166</v>
      </c>
    </row>
    <row r="972" spans="1:1" x14ac:dyDescent="0.2">
      <c r="A972" t="s">
        <v>1455</v>
      </c>
    </row>
    <row r="973" spans="1:1" x14ac:dyDescent="0.2">
      <c r="A973" t="s">
        <v>167</v>
      </c>
    </row>
    <row r="974" spans="1:1" x14ac:dyDescent="0.2">
      <c r="A974" t="s">
        <v>190</v>
      </c>
    </row>
    <row r="975" spans="1:1" x14ac:dyDescent="0.2">
      <c r="A975" t="s">
        <v>191</v>
      </c>
    </row>
    <row r="976" spans="1:1" x14ac:dyDescent="0.2">
      <c r="A976" t="s">
        <v>3420</v>
      </c>
    </row>
    <row r="977" spans="1:1" x14ac:dyDescent="0.2">
      <c r="A977" t="s">
        <v>1449</v>
      </c>
    </row>
    <row r="978" spans="1:1" x14ac:dyDescent="0.2">
      <c r="A978" t="s">
        <v>3421</v>
      </c>
    </row>
    <row r="979" spans="1:1" x14ac:dyDescent="0.2">
      <c r="A979" t="s">
        <v>3422</v>
      </c>
    </row>
    <row r="980" spans="1:1" x14ac:dyDescent="0.2">
      <c r="A980" t="s">
        <v>3423</v>
      </c>
    </row>
    <row r="981" spans="1:1" x14ac:dyDescent="0.2">
      <c r="A981" t="s">
        <v>3424</v>
      </c>
    </row>
    <row r="982" spans="1:1" x14ac:dyDescent="0.2">
      <c r="A982" t="s">
        <v>3425</v>
      </c>
    </row>
    <row r="983" spans="1:1" x14ac:dyDescent="0.2">
      <c r="A983" t="s">
        <v>3426</v>
      </c>
    </row>
    <row r="984" spans="1:1" x14ac:dyDescent="0.2">
      <c r="A984" t="s">
        <v>3427</v>
      </c>
    </row>
    <row r="985" spans="1:1" x14ac:dyDescent="0.2">
      <c r="A985" t="s">
        <v>3428</v>
      </c>
    </row>
    <row r="986" spans="1:1" x14ac:dyDescent="0.2">
      <c r="A986" t="s">
        <v>3429</v>
      </c>
    </row>
    <row r="987" spans="1:1" x14ac:dyDescent="0.2">
      <c r="A987" t="s">
        <v>3286</v>
      </c>
    </row>
    <row r="988" spans="1:1" x14ac:dyDescent="0.2">
      <c r="A988" t="s">
        <v>3001</v>
      </c>
    </row>
    <row r="989" spans="1:1" x14ac:dyDescent="0.2">
      <c r="A989" t="s">
        <v>3002</v>
      </c>
    </row>
    <row r="990" spans="1:1" x14ac:dyDescent="0.2">
      <c r="A990" t="s">
        <v>3003</v>
      </c>
    </row>
    <row r="991" spans="1:1" x14ac:dyDescent="0.2">
      <c r="A991" t="s">
        <v>3004</v>
      </c>
    </row>
    <row r="992" spans="1:1" x14ac:dyDescent="0.2">
      <c r="A992" t="s">
        <v>3439</v>
      </c>
    </row>
    <row r="993" spans="1:1" x14ac:dyDescent="0.2">
      <c r="A993" t="s">
        <v>409</v>
      </c>
    </row>
    <row r="994" spans="1:1" x14ac:dyDescent="0.2">
      <c r="A994" t="s">
        <v>981</v>
      </c>
    </row>
    <row r="995" spans="1:1" x14ac:dyDescent="0.2">
      <c r="A995" t="s">
        <v>982</v>
      </c>
    </row>
    <row r="996" spans="1:1" x14ac:dyDescent="0.2">
      <c r="A996" t="s">
        <v>983</v>
      </c>
    </row>
    <row r="997" spans="1:1" x14ac:dyDescent="0.2">
      <c r="A997" t="s">
        <v>984</v>
      </c>
    </row>
    <row r="998" spans="1:1" x14ac:dyDescent="0.2">
      <c r="A998" t="s">
        <v>61</v>
      </c>
    </row>
    <row r="999" spans="1:1" x14ac:dyDescent="0.2">
      <c r="A999" t="s">
        <v>63</v>
      </c>
    </row>
    <row r="1000" spans="1:1" x14ac:dyDescent="0.2">
      <c r="A1000" t="s">
        <v>64</v>
      </c>
    </row>
    <row r="1001" spans="1:1" x14ac:dyDescent="0.2">
      <c r="A1001" t="s">
        <v>65</v>
      </c>
    </row>
    <row r="1002" spans="1:1" x14ac:dyDescent="0.2">
      <c r="A1002" t="s">
        <v>66</v>
      </c>
    </row>
    <row r="1003" spans="1:1" x14ac:dyDescent="0.2">
      <c r="A1003" t="s">
        <v>67</v>
      </c>
    </row>
    <row r="1004" spans="1:1" x14ac:dyDescent="0.2">
      <c r="A1004" t="s">
        <v>68</v>
      </c>
    </row>
    <row r="1005" spans="1:1" x14ac:dyDescent="0.2">
      <c r="A1005" t="s">
        <v>69</v>
      </c>
    </row>
    <row r="1006" spans="1:1" x14ac:dyDescent="0.2">
      <c r="A1006" t="s">
        <v>70</v>
      </c>
    </row>
    <row r="1007" spans="1:1" x14ac:dyDescent="0.2">
      <c r="A1007" t="s">
        <v>335</v>
      </c>
    </row>
    <row r="1008" spans="1:1" x14ac:dyDescent="0.2">
      <c r="A1008" t="s">
        <v>71</v>
      </c>
    </row>
    <row r="1009" spans="1:1" x14ac:dyDescent="0.2">
      <c r="A1009" t="s">
        <v>2585</v>
      </c>
    </row>
    <row r="1010" spans="1:1" x14ac:dyDescent="0.2">
      <c r="A1010" t="s">
        <v>2586</v>
      </c>
    </row>
    <row r="1011" spans="1:1" x14ac:dyDescent="0.2">
      <c r="A1011" t="s">
        <v>2587</v>
      </c>
    </row>
    <row r="1012" spans="1:1" x14ac:dyDescent="0.2">
      <c r="A1012" t="s">
        <v>2588</v>
      </c>
    </row>
    <row r="1013" spans="1:1" x14ac:dyDescent="0.2">
      <c r="A1013" t="s">
        <v>2589</v>
      </c>
    </row>
    <row r="1014" spans="1:1" x14ac:dyDescent="0.2">
      <c r="A1014" t="s">
        <v>477</v>
      </c>
    </row>
    <row r="1015" spans="1:1" x14ac:dyDescent="0.2">
      <c r="A1015" t="s">
        <v>478</v>
      </c>
    </row>
    <row r="1016" spans="1:1" x14ac:dyDescent="0.2">
      <c r="A1016" t="s">
        <v>2590</v>
      </c>
    </row>
    <row r="1017" spans="1:1" x14ac:dyDescent="0.2">
      <c r="A1017" t="s">
        <v>2591</v>
      </c>
    </row>
    <row r="1018" spans="1:1" x14ac:dyDescent="0.2">
      <c r="A1018" t="s">
        <v>5090</v>
      </c>
    </row>
    <row r="1019" spans="1:1" x14ac:dyDescent="0.2">
      <c r="A1019" t="s">
        <v>5091</v>
      </c>
    </row>
    <row r="1020" spans="1:1" x14ac:dyDescent="0.2">
      <c r="A1020" t="s">
        <v>5092</v>
      </c>
    </row>
    <row r="1021" spans="1:1" x14ac:dyDescent="0.2">
      <c r="A1021" t="s">
        <v>5093</v>
      </c>
    </row>
    <row r="1022" spans="1:1" x14ac:dyDescent="0.2">
      <c r="A1022" t="s">
        <v>5094</v>
      </c>
    </row>
    <row r="1023" spans="1:1" x14ac:dyDescent="0.2">
      <c r="A1023" t="s">
        <v>5095</v>
      </c>
    </row>
    <row r="1024" spans="1:1" x14ac:dyDescent="0.2">
      <c r="A1024" t="s">
        <v>5096</v>
      </c>
    </row>
    <row r="1025" spans="1:1" x14ac:dyDescent="0.2">
      <c r="A1025" t="s">
        <v>5097</v>
      </c>
    </row>
    <row r="1026" spans="1:1" x14ac:dyDescent="0.2">
      <c r="A1026" t="s">
        <v>5098</v>
      </c>
    </row>
    <row r="1027" spans="1:1" x14ac:dyDescent="0.2">
      <c r="A1027" t="s">
        <v>5099</v>
      </c>
    </row>
    <row r="1028" spans="1:1" x14ac:dyDescent="0.2">
      <c r="A1028" t="s">
        <v>5100</v>
      </c>
    </row>
    <row r="1029" spans="1:1" x14ac:dyDescent="0.2">
      <c r="A1029" t="s">
        <v>1474</v>
      </c>
    </row>
    <row r="1030" spans="1:1" x14ac:dyDescent="0.2">
      <c r="A1030" t="s">
        <v>5101</v>
      </c>
    </row>
    <row r="1031" spans="1:1" x14ac:dyDescent="0.2">
      <c r="A1031" t="s">
        <v>5102</v>
      </c>
    </row>
    <row r="1032" spans="1:1" x14ac:dyDescent="0.2">
      <c r="A1032" t="s">
        <v>2592</v>
      </c>
    </row>
    <row r="1033" spans="1:1" x14ac:dyDescent="0.2">
      <c r="A1033" t="s">
        <v>479</v>
      </c>
    </row>
    <row r="1034" spans="1:1" x14ac:dyDescent="0.2">
      <c r="A1034" t="s">
        <v>2593</v>
      </c>
    </row>
    <row r="1035" spans="1:1" x14ac:dyDescent="0.2">
      <c r="A1035" t="s">
        <v>2594</v>
      </c>
    </row>
    <row r="1036" spans="1:1" x14ac:dyDescent="0.2">
      <c r="A1036" t="s">
        <v>200</v>
      </c>
    </row>
    <row r="1037" spans="1:1" x14ac:dyDescent="0.2">
      <c r="A1037" t="s">
        <v>5103</v>
      </c>
    </row>
    <row r="1038" spans="1:1" x14ac:dyDescent="0.2">
      <c r="A1038" t="s">
        <v>5104</v>
      </c>
    </row>
    <row r="1039" spans="1:1" x14ac:dyDescent="0.2">
      <c r="A1039" t="s">
        <v>2595</v>
      </c>
    </row>
    <row r="1040" spans="1:1" x14ac:dyDescent="0.2">
      <c r="A1040" t="s">
        <v>5105</v>
      </c>
    </row>
    <row r="1041" spans="1:1" x14ac:dyDescent="0.2">
      <c r="A1041" t="s">
        <v>202</v>
      </c>
    </row>
    <row r="1042" spans="1:1" x14ac:dyDescent="0.2">
      <c r="A1042" t="s">
        <v>4046</v>
      </c>
    </row>
    <row r="1043" spans="1:1" x14ac:dyDescent="0.2">
      <c r="A1043" t="s">
        <v>4047</v>
      </c>
    </row>
    <row r="1044" spans="1:1" x14ac:dyDescent="0.2">
      <c r="A1044" t="s">
        <v>4550</v>
      </c>
    </row>
    <row r="1045" spans="1:1" x14ac:dyDescent="0.2">
      <c r="A1045" t="s">
        <v>4048</v>
      </c>
    </row>
    <row r="1046" spans="1:1" x14ac:dyDescent="0.2">
      <c r="A1046" t="s">
        <v>4049</v>
      </c>
    </row>
    <row r="1047" spans="1:1" x14ac:dyDescent="0.2">
      <c r="A1047" t="s">
        <v>4050</v>
      </c>
    </row>
    <row r="1048" spans="1:1" x14ac:dyDescent="0.2">
      <c r="A1048" t="s">
        <v>4051</v>
      </c>
    </row>
    <row r="1049" spans="1:1" x14ac:dyDescent="0.2">
      <c r="A1049" t="s">
        <v>4052</v>
      </c>
    </row>
    <row r="1050" spans="1:1" x14ac:dyDescent="0.2">
      <c r="A1050" t="s">
        <v>4053</v>
      </c>
    </row>
    <row r="1051" spans="1:1" x14ac:dyDescent="0.2">
      <c r="A1051" t="s">
        <v>1458</v>
      </c>
    </row>
    <row r="1052" spans="1:1" x14ac:dyDescent="0.2">
      <c r="A1052" t="s">
        <v>4054</v>
      </c>
    </row>
    <row r="1053" spans="1:1" x14ac:dyDescent="0.2">
      <c r="A1053" t="s">
        <v>1803</v>
      </c>
    </row>
    <row r="1054" spans="1:1" x14ac:dyDescent="0.2">
      <c r="A1054" t="s">
        <v>4055</v>
      </c>
    </row>
    <row r="1055" spans="1:1" x14ac:dyDescent="0.2">
      <c r="A1055" t="s">
        <v>5106</v>
      </c>
    </row>
    <row r="1056" spans="1:1" x14ac:dyDescent="0.2">
      <c r="A1056" t="s">
        <v>4056</v>
      </c>
    </row>
    <row r="1057" spans="1:1" x14ac:dyDescent="0.2">
      <c r="A1057" t="s">
        <v>654</v>
      </c>
    </row>
    <row r="1058" spans="1:1" x14ac:dyDescent="0.2">
      <c r="A1058" t="s">
        <v>4057</v>
      </c>
    </row>
    <row r="1059" spans="1:1" x14ac:dyDescent="0.2">
      <c r="A1059" t="s">
        <v>651</v>
      </c>
    </row>
    <row r="1060" spans="1:1" x14ac:dyDescent="0.2">
      <c r="A1060" t="s">
        <v>4058</v>
      </c>
    </row>
    <row r="1061" spans="1:1" x14ac:dyDescent="0.2">
      <c r="A1061" t="s">
        <v>652</v>
      </c>
    </row>
    <row r="1062" spans="1:1" x14ac:dyDescent="0.2">
      <c r="A1062" t="s">
        <v>4059</v>
      </c>
    </row>
    <row r="1063" spans="1:1" x14ac:dyDescent="0.2">
      <c r="A1063" t="s">
        <v>5107</v>
      </c>
    </row>
    <row r="1064" spans="1:1" x14ac:dyDescent="0.2">
      <c r="A1064" t="s">
        <v>5108</v>
      </c>
    </row>
    <row r="1065" spans="1:1" x14ac:dyDescent="0.2">
      <c r="A1065" t="s">
        <v>538</v>
      </c>
    </row>
    <row r="1066" spans="1:1" x14ac:dyDescent="0.2">
      <c r="A1066" t="s">
        <v>1459</v>
      </c>
    </row>
    <row r="1067" spans="1:1" x14ac:dyDescent="0.2">
      <c r="A1067" t="s">
        <v>5109</v>
      </c>
    </row>
    <row r="1068" spans="1:1" x14ac:dyDescent="0.2">
      <c r="A1068" t="s">
        <v>5110</v>
      </c>
    </row>
    <row r="1069" spans="1:1" x14ac:dyDescent="0.2">
      <c r="A1069" t="s">
        <v>4224</v>
      </c>
    </row>
    <row r="1070" spans="1:1" x14ac:dyDescent="0.2">
      <c r="A1070" t="s">
        <v>611</v>
      </c>
    </row>
    <row r="1071" spans="1:1" x14ac:dyDescent="0.2">
      <c r="A1071" t="s">
        <v>4225</v>
      </c>
    </row>
    <row r="1072" spans="1:1" x14ac:dyDescent="0.2">
      <c r="A1072" t="s">
        <v>4226</v>
      </c>
    </row>
    <row r="1073" spans="1:1" x14ac:dyDescent="0.2">
      <c r="A1073" t="s">
        <v>4227</v>
      </c>
    </row>
    <row r="1074" spans="1:1" x14ac:dyDescent="0.2">
      <c r="A1074" t="s">
        <v>4228</v>
      </c>
    </row>
    <row r="1075" spans="1:1" x14ac:dyDescent="0.2">
      <c r="A1075" t="s">
        <v>4229</v>
      </c>
    </row>
    <row r="1076" spans="1:1" x14ac:dyDescent="0.2">
      <c r="A1076" t="s">
        <v>4230</v>
      </c>
    </row>
    <row r="1077" spans="1:1" x14ac:dyDescent="0.2">
      <c r="A1077" t="s">
        <v>4231</v>
      </c>
    </row>
    <row r="1078" spans="1:1" x14ac:dyDescent="0.2">
      <c r="A1078" t="s">
        <v>4232</v>
      </c>
    </row>
    <row r="1079" spans="1:1" x14ac:dyDescent="0.2">
      <c r="A1079" t="s">
        <v>4233</v>
      </c>
    </row>
    <row r="1080" spans="1:1" x14ac:dyDescent="0.2">
      <c r="A1080" t="s">
        <v>480</v>
      </c>
    </row>
    <row r="1081" spans="1:1" x14ac:dyDescent="0.2">
      <c r="A1081" t="s">
        <v>5111</v>
      </c>
    </row>
    <row r="1082" spans="1:1" x14ac:dyDescent="0.2">
      <c r="A1082" t="s">
        <v>4234</v>
      </c>
    </row>
    <row r="1083" spans="1:1" x14ac:dyDescent="0.2">
      <c r="A1083" t="s">
        <v>5112</v>
      </c>
    </row>
    <row r="1084" spans="1:1" x14ac:dyDescent="0.2">
      <c r="A1084" t="s">
        <v>4235</v>
      </c>
    </row>
    <row r="1085" spans="1:1" x14ac:dyDescent="0.2">
      <c r="A1085" t="s">
        <v>4236</v>
      </c>
    </row>
    <row r="1086" spans="1:1" x14ac:dyDescent="0.2">
      <c r="A1086" t="s">
        <v>5113</v>
      </c>
    </row>
    <row r="1087" spans="1:1" x14ac:dyDescent="0.2">
      <c r="A1087" t="s">
        <v>4237</v>
      </c>
    </row>
    <row r="1088" spans="1:1" x14ac:dyDescent="0.2">
      <c r="A1088" t="s">
        <v>794</v>
      </c>
    </row>
    <row r="1089" spans="1:1" x14ac:dyDescent="0.2">
      <c r="A1089" t="s">
        <v>729</v>
      </c>
    </row>
    <row r="1090" spans="1:1" x14ac:dyDescent="0.2">
      <c r="A1090" t="s">
        <v>4238</v>
      </c>
    </row>
    <row r="1091" spans="1:1" x14ac:dyDescent="0.2">
      <c r="A1091" t="s">
        <v>4239</v>
      </c>
    </row>
    <row r="1092" spans="1:1" x14ac:dyDescent="0.2">
      <c r="A1092" t="s">
        <v>1753</v>
      </c>
    </row>
    <row r="1093" spans="1:1" x14ac:dyDescent="0.2">
      <c r="A1093" t="s">
        <v>4240</v>
      </c>
    </row>
    <row r="1094" spans="1:1" x14ac:dyDescent="0.2">
      <c r="A1094" t="s">
        <v>4241</v>
      </c>
    </row>
    <row r="1095" spans="1:1" x14ac:dyDescent="0.2">
      <c r="A1095" t="s">
        <v>4242</v>
      </c>
    </row>
    <row r="1096" spans="1:1" x14ac:dyDescent="0.2">
      <c r="A1096" t="s">
        <v>1460</v>
      </c>
    </row>
    <row r="1097" spans="1:1" x14ac:dyDescent="0.2">
      <c r="A1097" t="s">
        <v>4243</v>
      </c>
    </row>
    <row r="1098" spans="1:1" x14ac:dyDescent="0.2">
      <c r="A1098" t="s">
        <v>4244</v>
      </c>
    </row>
    <row r="1099" spans="1:1" x14ac:dyDescent="0.2">
      <c r="A1099" t="s">
        <v>4245</v>
      </c>
    </row>
    <row r="1100" spans="1:1" x14ac:dyDescent="0.2">
      <c r="A1100" t="s">
        <v>4246</v>
      </c>
    </row>
    <row r="1101" spans="1:1" x14ac:dyDescent="0.2">
      <c r="A1101" t="s">
        <v>730</v>
      </c>
    </row>
    <row r="1102" spans="1:1" x14ac:dyDescent="0.2">
      <c r="A1102" t="s">
        <v>4247</v>
      </c>
    </row>
    <row r="1103" spans="1:1" x14ac:dyDescent="0.2">
      <c r="A1103" t="s">
        <v>4248</v>
      </c>
    </row>
    <row r="1104" spans="1:1" x14ac:dyDescent="0.2">
      <c r="A1104" t="s">
        <v>1461</v>
      </c>
    </row>
    <row r="1105" spans="1:1" x14ac:dyDescent="0.2">
      <c r="A1105" t="s">
        <v>4249</v>
      </c>
    </row>
    <row r="1106" spans="1:1" x14ac:dyDescent="0.2">
      <c r="A1106" t="s">
        <v>4250</v>
      </c>
    </row>
    <row r="1107" spans="1:1" x14ac:dyDescent="0.2">
      <c r="A1107" t="s">
        <v>4251</v>
      </c>
    </row>
    <row r="1108" spans="1:1" x14ac:dyDescent="0.2">
      <c r="A1108" t="s">
        <v>4252</v>
      </c>
    </row>
    <row r="1109" spans="1:1" x14ac:dyDescent="0.2">
      <c r="A1109" t="s">
        <v>4253</v>
      </c>
    </row>
    <row r="1110" spans="1:1" x14ac:dyDescent="0.2">
      <c r="A1110" t="s">
        <v>4254</v>
      </c>
    </row>
    <row r="1111" spans="1:1" x14ac:dyDescent="0.2">
      <c r="A1111" t="s">
        <v>5114</v>
      </c>
    </row>
    <row r="1112" spans="1:1" x14ac:dyDescent="0.2">
      <c r="A1112" t="s">
        <v>4255</v>
      </c>
    </row>
    <row r="1113" spans="1:1" x14ac:dyDescent="0.2">
      <c r="A1113" t="s">
        <v>4256</v>
      </c>
    </row>
    <row r="1114" spans="1:1" x14ac:dyDescent="0.2">
      <c r="A1114" t="s">
        <v>4257</v>
      </c>
    </row>
    <row r="1115" spans="1:1" x14ac:dyDescent="0.2">
      <c r="A1115" t="s">
        <v>4258</v>
      </c>
    </row>
    <row r="1116" spans="1:1" x14ac:dyDescent="0.2">
      <c r="A1116" t="s">
        <v>1645</v>
      </c>
    </row>
    <row r="1117" spans="1:1" x14ac:dyDescent="0.2">
      <c r="A1117" t="s">
        <v>4259</v>
      </c>
    </row>
    <row r="1118" spans="1:1" x14ac:dyDescent="0.2">
      <c r="A1118" t="s">
        <v>4260</v>
      </c>
    </row>
    <row r="1119" spans="1:1" x14ac:dyDescent="0.2">
      <c r="A1119" t="s">
        <v>4551</v>
      </c>
    </row>
    <row r="1120" spans="1:1" x14ac:dyDescent="0.2">
      <c r="A1120" t="s">
        <v>2779</v>
      </c>
    </row>
    <row r="1121" spans="1:1" x14ac:dyDescent="0.2">
      <c r="A1121" t="s">
        <v>2780</v>
      </c>
    </row>
    <row r="1122" spans="1:1" x14ac:dyDescent="0.2">
      <c r="A1122" t="s">
        <v>2781</v>
      </c>
    </row>
    <row r="1123" spans="1:1" x14ac:dyDescent="0.2">
      <c r="A1123" t="s">
        <v>481</v>
      </c>
    </row>
    <row r="1124" spans="1:1" x14ac:dyDescent="0.2">
      <c r="A1124" t="s">
        <v>589</v>
      </c>
    </row>
    <row r="1125" spans="1:1" x14ac:dyDescent="0.2">
      <c r="A1125" t="s">
        <v>2782</v>
      </c>
    </row>
    <row r="1126" spans="1:1" x14ac:dyDescent="0.2">
      <c r="A1126" t="s">
        <v>2783</v>
      </c>
    </row>
    <row r="1127" spans="1:1" x14ac:dyDescent="0.2">
      <c r="A1127" t="s">
        <v>2784</v>
      </c>
    </row>
    <row r="1128" spans="1:1" x14ac:dyDescent="0.2">
      <c r="A1128" t="s">
        <v>1810</v>
      </c>
    </row>
    <row r="1129" spans="1:1" x14ac:dyDescent="0.2">
      <c r="A1129" t="s">
        <v>2785</v>
      </c>
    </row>
    <row r="1130" spans="1:1" x14ac:dyDescent="0.2">
      <c r="A1130" t="s">
        <v>5115</v>
      </c>
    </row>
    <row r="1131" spans="1:1" x14ac:dyDescent="0.2">
      <c r="A1131" t="s">
        <v>5116</v>
      </c>
    </row>
    <row r="1132" spans="1:1" x14ac:dyDescent="0.2">
      <c r="A1132" t="s">
        <v>5117</v>
      </c>
    </row>
    <row r="1133" spans="1:1" x14ac:dyDescent="0.2">
      <c r="A1133" t="s">
        <v>5118</v>
      </c>
    </row>
    <row r="1134" spans="1:1" x14ac:dyDescent="0.2">
      <c r="A1134" t="s">
        <v>5119</v>
      </c>
    </row>
    <row r="1135" spans="1:1" x14ac:dyDescent="0.2">
      <c r="A1135" t="s">
        <v>5120</v>
      </c>
    </row>
    <row r="1136" spans="1:1" x14ac:dyDescent="0.2">
      <c r="A1136" t="s">
        <v>5121</v>
      </c>
    </row>
    <row r="1137" spans="1:1" x14ac:dyDescent="0.2">
      <c r="A1137" t="s">
        <v>5122</v>
      </c>
    </row>
    <row r="1138" spans="1:1" x14ac:dyDescent="0.2">
      <c r="A1138" t="s">
        <v>2786</v>
      </c>
    </row>
    <row r="1139" spans="1:1" x14ac:dyDescent="0.2">
      <c r="A1139" t="s">
        <v>2787</v>
      </c>
    </row>
    <row r="1140" spans="1:1" x14ac:dyDescent="0.2">
      <c r="A1140" t="s">
        <v>5123</v>
      </c>
    </row>
    <row r="1141" spans="1:1" x14ac:dyDescent="0.2">
      <c r="A1141" t="s">
        <v>2788</v>
      </c>
    </row>
    <row r="1142" spans="1:1" x14ac:dyDescent="0.2">
      <c r="A1142" t="s">
        <v>1463</v>
      </c>
    </row>
    <row r="1143" spans="1:1" x14ac:dyDescent="0.2">
      <c r="A1143" t="s">
        <v>1467</v>
      </c>
    </row>
    <row r="1144" spans="1:1" x14ac:dyDescent="0.2">
      <c r="A1144" t="s">
        <v>2789</v>
      </c>
    </row>
    <row r="1145" spans="1:1" x14ac:dyDescent="0.2">
      <c r="A1145" t="s">
        <v>2790</v>
      </c>
    </row>
    <row r="1146" spans="1:1" x14ac:dyDescent="0.2">
      <c r="A1146" t="s">
        <v>2791</v>
      </c>
    </row>
    <row r="1147" spans="1:1" x14ac:dyDescent="0.2">
      <c r="A1147" t="s">
        <v>2792</v>
      </c>
    </row>
    <row r="1148" spans="1:1" x14ac:dyDescent="0.2">
      <c r="A1148" t="s">
        <v>2794</v>
      </c>
    </row>
    <row r="1149" spans="1:1" x14ac:dyDescent="0.2">
      <c r="A1149" t="s">
        <v>2795</v>
      </c>
    </row>
    <row r="1150" spans="1:1" x14ac:dyDescent="0.2">
      <c r="A1150" t="s">
        <v>2796</v>
      </c>
    </row>
    <row r="1151" spans="1:1" x14ac:dyDescent="0.2">
      <c r="A1151" t="s">
        <v>2797</v>
      </c>
    </row>
    <row r="1152" spans="1:1" x14ac:dyDescent="0.2">
      <c r="A1152" t="s">
        <v>2798</v>
      </c>
    </row>
    <row r="1153" spans="1:1" x14ac:dyDescent="0.2">
      <c r="A1153" t="s">
        <v>2793</v>
      </c>
    </row>
    <row r="1154" spans="1:1" x14ac:dyDescent="0.2">
      <c r="A1154" t="s">
        <v>1468</v>
      </c>
    </row>
    <row r="1155" spans="1:1" x14ac:dyDescent="0.2">
      <c r="A1155" t="s">
        <v>4060</v>
      </c>
    </row>
    <row r="1156" spans="1:1" x14ac:dyDescent="0.2">
      <c r="A1156" t="s">
        <v>4061</v>
      </c>
    </row>
    <row r="1157" spans="1:1" x14ac:dyDescent="0.2">
      <c r="A1157" t="s">
        <v>4062</v>
      </c>
    </row>
    <row r="1158" spans="1:1" x14ac:dyDescent="0.2">
      <c r="A1158" t="s">
        <v>4063</v>
      </c>
    </row>
    <row r="1159" spans="1:1" x14ac:dyDescent="0.2">
      <c r="A1159" t="s">
        <v>4064</v>
      </c>
    </row>
    <row r="1160" spans="1:1" x14ac:dyDescent="0.2">
      <c r="A1160" t="s">
        <v>4065</v>
      </c>
    </row>
    <row r="1161" spans="1:1" x14ac:dyDescent="0.2">
      <c r="A1161" t="s">
        <v>4066</v>
      </c>
    </row>
    <row r="1162" spans="1:1" x14ac:dyDescent="0.2">
      <c r="A1162" t="s">
        <v>4067</v>
      </c>
    </row>
    <row r="1163" spans="1:1" x14ac:dyDescent="0.2">
      <c r="A1163" t="s">
        <v>4068</v>
      </c>
    </row>
    <row r="1164" spans="1:1" x14ac:dyDescent="0.2">
      <c r="A1164" t="s">
        <v>4069</v>
      </c>
    </row>
    <row r="1165" spans="1:1" x14ac:dyDescent="0.2">
      <c r="A1165" t="s">
        <v>4070</v>
      </c>
    </row>
    <row r="1166" spans="1:1" x14ac:dyDescent="0.2">
      <c r="A1166" t="s">
        <v>3584</v>
      </c>
    </row>
    <row r="1167" spans="1:1" x14ac:dyDescent="0.2">
      <c r="A1167" t="s">
        <v>3585</v>
      </c>
    </row>
    <row r="1168" spans="1:1" x14ac:dyDescent="0.2">
      <c r="A1168" t="s">
        <v>3586</v>
      </c>
    </row>
    <row r="1169" spans="1:1" x14ac:dyDescent="0.2">
      <c r="A1169" t="s">
        <v>5124</v>
      </c>
    </row>
    <row r="1170" spans="1:1" x14ac:dyDescent="0.2">
      <c r="A1170" t="s">
        <v>5125</v>
      </c>
    </row>
    <row r="1171" spans="1:1" x14ac:dyDescent="0.2">
      <c r="A1171" t="s">
        <v>5126</v>
      </c>
    </row>
    <row r="1172" spans="1:1" x14ac:dyDescent="0.2">
      <c r="A1172" t="s">
        <v>447</v>
      </c>
    </row>
    <row r="1173" spans="1:1" x14ac:dyDescent="0.2">
      <c r="A1173" t="s">
        <v>448</v>
      </c>
    </row>
    <row r="1174" spans="1:1" x14ac:dyDescent="0.2">
      <c r="A1174" t="s">
        <v>3587</v>
      </c>
    </row>
    <row r="1175" spans="1:1" x14ac:dyDescent="0.2">
      <c r="A1175" t="s">
        <v>3588</v>
      </c>
    </row>
    <row r="1176" spans="1:1" x14ac:dyDescent="0.2">
      <c r="A1176" t="s">
        <v>5127</v>
      </c>
    </row>
    <row r="1177" spans="1:1" x14ac:dyDescent="0.2">
      <c r="A1177" t="s">
        <v>3589</v>
      </c>
    </row>
    <row r="1178" spans="1:1" x14ac:dyDescent="0.2">
      <c r="A1178" t="s">
        <v>572</v>
      </c>
    </row>
    <row r="1179" spans="1:1" x14ac:dyDescent="0.2">
      <c r="A1179" t="s">
        <v>3590</v>
      </c>
    </row>
    <row r="1180" spans="1:1" x14ac:dyDescent="0.2">
      <c r="A1180" t="s">
        <v>3591</v>
      </c>
    </row>
    <row r="1181" spans="1:1" x14ac:dyDescent="0.2">
      <c r="A1181" t="s">
        <v>3592</v>
      </c>
    </row>
    <row r="1182" spans="1:1" x14ac:dyDescent="0.2">
      <c r="A1182" t="s">
        <v>3593</v>
      </c>
    </row>
    <row r="1183" spans="1:1" x14ac:dyDescent="0.2">
      <c r="A1183" t="s">
        <v>3594</v>
      </c>
    </row>
    <row r="1184" spans="1:1" x14ac:dyDescent="0.2">
      <c r="A1184" t="s">
        <v>3595</v>
      </c>
    </row>
    <row r="1185" spans="1:1" x14ac:dyDescent="0.2">
      <c r="A1185" t="s">
        <v>3598</v>
      </c>
    </row>
    <row r="1186" spans="1:1" x14ac:dyDescent="0.2">
      <c r="A1186" t="s">
        <v>3596</v>
      </c>
    </row>
    <row r="1187" spans="1:1" x14ac:dyDescent="0.2">
      <c r="A1187" t="s">
        <v>453</v>
      </c>
    </row>
    <row r="1188" spans="1:1" x14ac:dyDescent="0.2">
      <c r="A1188" t="s">
        <v>452</v>
      </c>
    </row>
    <row r="1189" spans="1:1" x14ac:dyDescent="0.2">
      <c r="A1189" t="s">
        <v>3597</v>
      </c>
    </row>
    <row r="1190" spans="1:1" x14ac:dyDescent="0.2">
      <c r="A1190" t="s">
        <v>449</v>
      </c>
    </row>
    <row r="1191" spans="1:1" x14ac:dyDescent="0.2">
      <c r="A1191" t="s">
        <v>451</v>
      </c>
    </row>
    <row r="1192" spans="1:1" x14ac:dyDescent="0.2">
      <c r="A1192" t="s">
        <v>450</v>
      </c>
    </row>
    <row r="1193" spans="1:1" x14ac:dyDescent="0.2">
      <c r="A1193" t="s">
        <v>5128</v>
      </c>
    </row>
    <row r="1194" spans="1:1" x14ac:dyDescent="0.2">
      <c r="A1194" t="s">
        <v>117</v>
      </c>
    </row>
    <row r="1195" spans="1:1" x14ac:dyDescent="0.2">
      <c r="A1195" t="s">
        <v>118</v>
      </c>
    </row>
    <row r="1196" spans="1:1" x14ac:dyDescent="0.2">
      <c r="A1196" t="s">
        <v>5129</v>
      </c>
    </row>
    <row r="1197" spans="1:1" x14ac:dyDescent="0.2">
      <c r="A1197" t="s">
        <v>5130</v>
      </c>
    </row>
    <row r="1198" spans="1:1" x14ac:dyDescent="0.2">
      <c r="A1198" t="s">
        <v>5131</v>
      </c>
    </row>
    <row r="1199" spans="1:1" x14ac:dyDescent="0.2">
      <c r="A1199" t="s">
        <v>5132</v>
      </c>
    </row>
    <row r="1200" spans="1:1" x14ac:dyDescent="0.2">
      <c r="A1200" t="s">
        <v>5133</v>
      </c>
    </row>
    <row r="1201" spans="1:1" x14ac:dyDescent="0.2">
      <c r="A1201" t="s">
        <v>5134</v>
      </c>
    </row>
    <row r="1202" spans="1:1" x14ac:dyDescent="0.2">
      <c r="A1202" t="s">
        <v>5135</v>
      </c>
    </row>
    <row r="1203" spans="1:1" x14ac:dyDescent="0.2">
      <c r="A1203" t="s">
        <v>5136</v>
      </c>
    </row>
    <row r="1204" spans="1:1" x14ac:dyDescent="0.2">
      <c r="A1204" t="s">
        <v>5137</v>
      </c>
    </row>
    <row r="1205" spans="1:1" x14ac:dyDescent="0.2">
      <c r="A1205" t="s">
        <v>5138</v>
      </c>
    </row>
    <row r="1206" spans="1:1" x14ac:dyDescent="0.2">
      <c r="A1206" t="s">
        <v>5139</v>
      </c>
    </row>
    <row r="1207" spans="1:1" x14ac:dyDescent="0.2">
      <c r="A1207" t="s">
        <v>5140</v>
      </c>
    </row>
    <row r="1208" spans="1:1" x14ac:dyDescent="0.2">
      <c r="A1208" t="s">
        <v>5141</v>
      </c>
    </row>
    <row r="1209" spans="1:1" x14ac:dyDescent="0.2">
      <c r="A1209" t="s">
        <v>5142</v>
      </c>
    </row>
    <row r="1210" spans="1:1" x14ac:dyDescent="0.2">
      <c r="A1210" t="s">
        <v>5143</v>
      </c>
    </row>
    <row r="1211" spans="1:1" x14ac:dyDescent="0.2">
      <c r="A1211" t="s">
        <v>5144</v>
      </c>
    </row>
    <row r="1212" spans="1:1" x14ac:dyDescent="0.2">
      <c r="A1212" t="s">
        <v>5145</v>
      </c>
    </row>
    <row r="1213" spans="1:1" x14ac:dyDescent="0.2">
      <c r="A1213" t="s">
        <v>5146</v>
      </c>
    </row>
    <row r="1214" spans="1:1" x14ac:dyDescent="0.2">
      <c r="A1214" t="s">
        <v>5147</v>
      </c>
    </row>
    <row r="1215" spans="1:1" x14ac:dyDescent="0.2">
      <c r="A1215" t="s">
        <v>5148</v>
      </c>
    </row>
    <row r="1216" spans="1:1" x14ac:dyDescent="0.2">
      <c r="A1216" t="s">
        <v>5149</v>
      </c>
    </row>
    <row r="1217" spans="1:1" x14ac:dyDescent="0.2">
      <c r="A1217" t="s">
        <v>5150</v>
      </c>
    </row>
    <row r="1218" spans="1:1" x14ac:dyDescent="0.2">
      <c r="A1218" t="s">
        <v>5151</v>
      </c>
    </row>
    <row r="1219" spans="1:1" x14ac:dyDescent="0.2">
      <c r="A1219" t="s">
        <v>5152</v>
      </c>
    </row>
    <row r="1220" spans="1:1" x14ac:dyDescent="0.2">
      <c r="A1220" t="s">
        <v>5153</v>
      </c>
    </row>
    <row r="1221" spans="1:1" x14ac:dyDescent="0.2">
      <c r="A1221" t="s">
        <v>5154</v>
      </c>
    </row>
    <row r="1222" spans="1:1" x14ac:dyDescent="0.2">
      <c r="A1222" t="s">
        <v>5155</v>
      </c>
    </row>
    <row r="1223" spans="1:1" x14ac:dyDescent="0.2">
      <c r="A1223" t="s">
        <v>5156</v>
      </c>
    </row>
    <row r="1224" spans="1:1" x14ac:dyDescent="0.2">
      <c r="A1224" t="s">
        <v>5157</v>
      </c>
    </row>
    <row r="1225" spans="1:1" x14ac:dyDescent="0.2">
      <c r="A1225" t="s">
        <v>5158</v>
      </c>
    </row>
    <row r="1226" spans="1:1" x14ac:dyDescent="0.2">
      <c r="A1226" t="s">
        <v>5159</v>
      </c>
    </row>
    <row r="1227" spans="1:1" x14ac:dyDescent="0.2">
      <c r="A1227" t="s">
        <v>5160</v>
      </c>
    </row>
    <row r="1228" spans="1:1" x14ac:dyDescent="0.2">
      <c r="A1228" t="s">
        <v>1472</v>
      </c>
    </row>
    <row r="1229" spans="1:1" x14ac:dyDescent="0.2">
      <c r="A1229" t="s">
        <v>5161</v>
      </c>
    </row>
    <row r="1230" spans="1:1" x14ac:dyDescent="0.2">
      <c r="A1230" t="s">
        <v>649</v>
      </c>
    </row>
    <row r="1231" spans="1:1" x14ac:dyDescent="0.2">
      <c r="A1231" t="s">
        <v>3599</v>
      </c>
    </row>
    <row r="1232" spans="1:1" x14ac:dyDescent="0.2">
      <c r="A1232" t="s">
        <v>3600</v>
      </c>
    </row>
    <row r="1233" spans="1:1" x14ac:dyDescent="0.2">
      <c r="A1233" t="s">
        <v>3601</v>
      </c>
    </row>
    <row r="1234" spans="1:1" x14ac:dyDescent="0.2">
      <c r="A1234" t="s">
        <v>3602</v>
      </c>
    </row>
    <row r="1235" spans="1:1" x14ac:dyDescent="0.2">
      <c r="A1235" t="s">
        <v>119</v>
      </c>
    </row>
    <row r="1236" spans="1:1" x14ac:dyDescent="0.2">
      <c r="A1236" t="s">
        <v>120</v>
      </c>
    </row>
    <row r="1237" spans="1:1" x14ac:dyDescent="0.2">
      <c r="A1237" t="s">
        <v>121</v>
      </c>
    </row>
    <row r="1238" spans="1:1" x14ac:dyDescent="0.2">
      <c r="A1238" t="s">
        <v>122</v>
      </c>
    </row>
    <row r="1239" spans="1:1" x14ac:dyDescent="0.2">
      <c r="A1239" t="s">
        <v>123</v>
      </c>
    </row>
    <row r="1240" spans="1:1" x14ac:dyDescent="0.2">
      <c r="A1240" t="s">
        <v>124</v>
      </c>
    </row>
    <row r="1241" spans="1:1" x14ac:dyDescent="0.2">
      <c r="A1241" t="s">
        <v>125</v>
      </c>
    </row>
    <row r="1242" spans="1:1" x14ac:dyDescent="0.2">
      <c r="A1242" t="s">
        <v>126</v>
      </c>
    </row>
    <row r="1243" spans="1:1" x14ac:dyDescent="0.2">
      <c r="A1243" t="s">
        <v>1865</v>
      </c>
    </row>
    <row r="1244" spans="1:1" x14ac:dyDescent="0.2">
      <c r="A1244" t="s">
        <v>1866</v>
      </c>
    </row>
    <row r="1245" spans="1:1" x14ac:dyDescent="0.2">
      <c r="A1245" t="s">
        <v>484</v>
      </c>
    </row>
    <row r="1246" spans="1:1" x14ac:dyDescent="0.2">
      <c r="A1246" t="s">
        <v>483</v>
      </c>
    </row>
    <row r="1247" spans="1:1" x14ac:dyDescent="0.2">
      <c r="A1247" t="s">
        <v>1867</v>
      </c>
    </row>
    <row r="1248" spans="1:1" x14ac:dyDescent="0.2">
      <c r="A1248" t="s">
        <v>1473</v>
      </c>
    </row>
    <row r="1249" spans="1:1" x14ac:dyDescent="0.2">
      <c r="A1249" t="s">
        <v>1868</v>
      </c>
    </row>
    <row r="1250" spans="1:1" x14ac:dyDescent="0.2">
      <c r="A1250" t="s">
        <v>1869</v>
      </c>
    </row>
    <row r="1251" spans="1:1" x14ac:dyDescent="0.2">
      <c r="A1251" t="s">
        <v>1870</v>
      </c>
    </row>
    <row r="1252" spans="1:1" x14ac:dyDescent="0.2">
      <c r="A1252" t="s">
        <v>1871</v>
      </c>
    </row>
    <row r="1253" spans="1:1" x14ac:dyDescent="0.2">
      <c r="A1253" t="s">
        <v>1872</v>
      </c>
    </row>
    <row r="1254" spans="1:1" x14ac:dyDescent="0.2">
      <c r="A1254" t="s">
        <v>1873</v>
      </c>
    </row>
    <row r="1255" spans="1:1" x14ac:dyDescent="0.2">
      <c r="A1255" t="s">
        <v>1874</v>
      </c>
    </row>
    <row r="1256" spans="1:1" x14ac:dyDescent="0.2">
      <c r="A1256" t="s">
        <v>5162</v>
      </c>
    </row>
    <row r="1257" spans="1:1" x14ac:dyDescent="0.2">
      <c r="A1257" t="s">
        <v>1436</v>
      </c>
    </row>
    <row r="1258" spans="1:1" x14ac:dyDescent="0.2">
      <c r="A1258" t="s">
        <v>1437</v>
      </c>
    </row>
    <row r="1259" spans="1:1" x14ac:dyDescent="0.2">
      <c r="A1259" t="s">
        <v>1438</v>
      </c>
    </row>
    <row r="1260" spans="1:1" x14ac:dyDescent="0.2">
      <c r="A1260" t="s">
        <v>1439</v>
      </c>
    </row>
    <row r="1261" spans="1:1" x14ac:dyDescent="0.2">
      <c r="A1261" t="s">
        <v>1355</v>
      </c>
    </row>
    <row r="1262" spans="1:1" x14ac:dyDescent="0.2">
      <c r="A1262" t="s">
        <v>1875</v>
      </c>
    </row>
    <row r="1263" spans="1:1" x14ac:dyDescent="0.2">
      <c r="A1263" t="s">
        <v>731</v>
      </c>
    </row>
    <row r="1264" spans="1:1" x14ac:dyDescent="0.2">
      <c r="A1264" t="s">
        <v>1876</v>
      </c>
    </row>
    <row r="1265" spans="1:1" x14ac:dyDescent="0.2">
      <c r="A1265" t="s">
        <v>1877</v>
      </c>
    </row>
    <row r="1266" spans="1:1" x14ac:dyDescent="0.2">
      <c r="A1266" t="s">
        <v>1879</v>
      </c>
    </row>
    <row r="1267" spans="1:1" x14ac:dyDescent="0.2">
      <c r="A1267" t="s">
        <v>5163</v>
      </c>
    </row>
    <row r="1268" spans="1:1" x14ac:dyDescent="0.2">
      <c r="A1268" t="s">
        <v>1878</v>
      </c>
    </row>
    <row r="1269" spans="1:1" x14ac:dyDescent="0.2">
      <c r="A1269" t="s">
        <v>1881</v>
      </c>
    </row>
    <row r="1270" spans="1:1" x14ac:dyDescent="0.2">
      <c r="A1270" t="s">
        <v>485</v>
      </c>
    </row>
    <row r="1271" spans="1:1" x14ac:dyDescent="0.2">
      <c r="A1271" t="s">
        <v>1880</v>
      </c>
    </row>
    <row r="1272" spans="1:1" x14ac:dyDescent="0.2">
      <c r="A1272" t="s">
        <v>1882</v>
      </c>
    </row>
    <row r="1273" spans="1:1" x14ac:dyDescent="0.2">
      <c r="A1273" t="s">
        <v>1883</v>
      </c>
    </row>
    <row r="1274" spans="1:1" x14ac:dyDescent="0.2">
      <c r="A1274" t="s">
        <v>1669</v>
      </c>
    </row>
    <row r="1275" spans="1:1" x14ac:dyDescent="0.2">
      <c r="A1275" t="s">
        <v>1884</v>
      </c>
    </row>
    <row r="1276" spans="1:1" x14ac:dyDescent="0.2">
      <c r="A1276" t="s">
        <v>1885</v>
      </c>
    </row>
    <row r="1277" spans="1:1" x14ac:dyDescent="0.2">
      <c r="A1277" t="s">
        <v>1886</v>
      </c>
    </row>
    <row r="1278" spans="1:1" x14ac:dyDescent="0.2">
      <c r="A1278" t="s">
        <v>1887</v>
      </c>
    </row>
    <row r="1279" spans="1:1" x14ac:dyDescent="0.2">
      <c r="A1279" t="s">
        <v>1888</v>
      </c>
    </row>
    <row r="1280" spans="1:1" x14ac:dyDescent="0.2">
      <c r="A1280" t="s">
        <v>1889</v>
      </c>
    </row>
    <row r="1281" spans="1:1" x14ac:dyDescent="0.2">
      <c r="A1281" t="s">
        <v>1475</v>
      </c>
    </row>
    <row r="1282" spans="1:1" x14ac:dyDescent="0.2">
      <c r="A1282" t="s">
        <v>1890</v>
      </c>
    </row>
    <row r="1283" spans="1:1" x14ac:dyDescent="0.2">
      <c r="A1283" t="s">
        <v>486</v>
      </c>
    </row>
    <row r="1284" spans="1:1" x14ac:dyDescent="0.2">
      <c r="A1284" t="s">
        <v>1891</v>
      </c>
    </row>
    <row r="1285" spans="1:1" x14ac:dyDescent="0.2">
      <c r="A1285" t="s">
        <v>1480</v>
      </c>
    </row>
    <row r="1286" spans="1:1" x14ac:dyDescent="0.2">
      <c r="A1286" t="s">
        <v>673</v>
      </c>
    </row>
    <row r="1287" spans="1:1" x14ac:dyDescent="0.2">
      <c r="A1287" t="s">
        <v>1892</v>
      </c>
    </row>
    <row r="1288" spans="1:1" x14ac:dyDescent="0.2">
      <c r="A1288" t="s">
        <v>1893</v>
      </c>
    </row>
    <row r="1289" spans="1:1" x14ac:dyDescent="0.2">
      <c r="A1289" t="s">
        <v>1894</v>
      </c>
    </row>
    <row r="1290" spans="1:1" x14ac:dyDescent="0.2">
      <c r="A1290" t="s">
        <v>1895</v>
      </c>
    </row>
    <row r="1291" spans="1:1" x14ac:dyDescent="0.2">
      <c r="A1291" t="s">
        <v>1896</v>
      </c>
    </row>
    <row r="1292" spans="1:1" x14ac:dyDescent="0.2">
      <c r="A1292" t="s">
        <v>1897</v>
      </c>
    </row>
    <row r="1293" spans="1:1" x14ac:dyDescent="0.2">
      <c r="A1293" t="s">
        <v>197</v>
      </c>
    </row>
    <row r="1294" spans="1:1" x14ac:dyDescent="0.2">
      <c r="A1294" t="s">
        <v>196</v>
      </c>
    </row>
    <row r="1295" spans="1:1" x14ac:dyDescent="0.2">
      <c r="A1295" t="s">
        <v>194</v>
      </c>
    </row>
    <row r="1296" spans="1:1" x14ac:dyDescent="0.2">
      <c r="A1296" t="s">
        <v>1898</v>
      </c>
    </row>
    <row r="1297" spans="1:1" x14ac:dyDescent="0.2">
      <c r="A1297" t="s">
        <v>195</v>
      </c>
    </row>
    <row r="1298" spans="1:1" x14ac:dyDescent="0.2">
      <c r="A1298" t="s">
        <v>1899</v>
      </c>
    </row>
    <row r="1299" spans="1:1" x14ac:dyDescent="0.2">
      <c r="A1299" t="s">
        <v>5164</v>
      </c>
    </row>
    <row r="1300" spans="1:1" x14ac:dyDescent="0.2">
      <c r="A1300" t="s">
        <v>1481</v>
      </c>
    </row>
    <row r="1301" spans="1:1" x14ac:dyDescent="0.2">
      <c r="A1301" t="s">
        <v>1900</v>
      </c>
    </row>
    <row r="1302" spans="1:1" x14ac:dyDescent="0.2">
      <c r="A1302" t="s">
        <v>5165</v>
      </c>
    </row>
    <row r="1303" spans="1:1" x14ac:dyDescent="0.2">
      <c r="A1303" t="s">
        <v>1496</v>
      </c>
    </row>
    <row r="1304" spans="1:1" x14ac:dyDescent="0.2">
      <c r="A1304" t="s">
        <v>1901</v>
      </c>
    </row>
    <row r="1305" spans="1:1" x14ac:dyDescent="0.2">
      <c r="A1305" t="s">
        <v>2146</v>
      </c>
    </row>
    <row r="1306" spans="1:1" x14ac:dyDescent="0.2">
      <c r="A1306" t="s">
        <v>2147</v>
      </c>
    </row>
    <row r="1307" spans="1:1" x14ac:dyDescent="0.2">
      <c r="A1307" t="s">
        <v>2148</v>
      </c>
    </row>
    <row r="1308" spans="1:1" x14ac:dyDescent="0.2">
      <c r="A1308" t="s">
        <v>2149</v>
      </c>
    </row>
    <row r="1309" spans="1:1" x14ac:dyDescent="0.2">
      <c r="A1309" t="s">
        <v>127</v>
      </c>
    </row>
    <row r="1310" spans="1:1" x14ac:dyDescent="0.2">
      <c r="A1310" t="s">
        <v>128</v>
      </c>
    </row>
    <row r="1311" spans="1:1" x14ac:dyDescent="0.2">
      <c r="A1311" t="s">
        <v>1910</v>
      </c>
    </row>
    <row r="1312" spans="1:1" x14ac:dyDescent="0.2">
      <c r="A1312" t="s">
        <v>5166</v>
      </c>
    </row>
    <row r="1313" spans="1:1" x14ac:dyDescent="0.2">
      <c r="A1313" t="s">
        <v>1911</v>
      </c>
    </row>
    <row r="1314" spans="1:1" x14ac:dyDescent="0.2">
      <c r="A1314" t="s">
        <v>1912</v>
      </c>
    </row>
    <row r="1315" spans="1:1" x14ac:dyDescent="0.2">
      <c r="A1315" t="s">
        <v>2282</v>
      </c>
    </row>
    <row r="1316" spans="1:1" x14ac:dyDescent="0.2">
      <c r="A1316" t="s">
        <v>5167</v>
      </c>
    </row>
    <row r="1317" spans="1:1" x14ac:dyDescent="0.2">
      <c r="A1317" t="s">
        <v>5168</v>
      </c>
    </row>
    <row r="1318" spans="1:1" x14ac:dyDescent="0.2">
      <c r="A1318" t="s">
        <v>2283</v>
      </c>
    </row>
    <row r="1319" spans="1:1" x14ac:dyDescent="0.2">
      <c r="A1319" t="s">
        <v>686</v>
      </c>
    </row>
    <row r="1320" spans="1:1" x14ac:dyDescent="0.2">
      <c r="A1320" t="s">
        <v>2284</v>
      </c>
    </row>
    <row r="1321" spans="1:1" x14ac:dyDescent="0.2">
      <c r="A1321" t="s">
        <v>2285</v>
      </c>
    </row>
    <row r="1322" spans="1:1" x14ac:dyDescent="0.2">
      <c r="A1322" t="s">
        <v>2286</v>
      </c>
    </row>
    <row r="1323" spans="1:1" x14ac:dyDescent="0.2">
      <c r="A1323" t="s">
        <v>687</v>
      </c>
    </row>
    <row r="1324" spans="1:1" x14ac:dyDescent="0.2">
      <c r="A1324" t="s">
        <v>2287</v>
      </c>
    </row>
    <row r="1325" spans="1:1" x14ac:dyDescent="0.2">
      <c r="A1325" t="s">
        <v>2288</v>
      </c>
    </row>
    <row r="1326" spans="1:1" x14ac:dyDescent="0.2">
      <c r="A1326" t="s">
        <v>3456</v>
      </c>
    </row>
    <row r="1327" spans="1:1" x14ac:dyDescent="0.2">
      <c r="A1327" t="s">
        <v>3457</v>
      </c>
    </row>
    <row r="1328" spans="1:1" x14ac:dyDescent="0.2">
      <c r="A1328" t="s">
        <v>3458</v>
      </c>
    </row>
    <row r="1329" spans="1:1" x14ac:dyDescent="0.2">
      <c r="A1329" t="s">
        <v>1351</v>
      </c>
    </row>
    <row r="1330" spans="1:1" x14ac:dyDescent="0.2">
      <c r="A1330" t="s">
        <v>1352</v>
      </c>
    </row>
    <row r="1331" spans="1:1" x14ac:dyDescent="0.2">
      <c r="A1331" t="s">
        <v>1353</v>
      </c>
    </row>
    <row r="1332" spans="1:1" x14ac:dyDescent="0.2">
      <c r="A1332" t="s">
        <v>1354</v>
      </c>
    </row>
    <row r="1333" spans="1:1" x14ac:dyDescent="0.2">
      <c r="A1333" t="s">
        <v>3459</v>
      </c>
    </row>
    <row r="1334" spans="1:1" x14ac:dyDescent="0.2">
      <c r="A1334" t="s">
        <v>1796</v>
      </c>
    </row>
    <row r="1335" spans="1:1" x14ac:dyDescent="0.2">
      <c r="A1335" t="s">
        <v>566</v>
      </c>
    </row>
    <row r="1336" spans="1:1" x14ac:dyDescent="0.2">
      <c r="A1336" t="s">
        <v>1798</v>
      </c>
    </row>
    <row r="1337" spans="1:1" x14ac:dyDescent="0.2">
      <c r="A1337" t="s">
        <v>3460</v>
      </c>
    </row>
    <row r="1338" spans="1:1" x14ac:dyDescent="0.2">
      <c r="A1338" t="s">
        <v>3440</v>
      </c>
    </row>
    <row r="1339" spans="1:1" x14ac:dyDescent="0.2">
      <c r="A1339" t="s">
        <v>1484</v>
      </c>
    </row>
    <row r="1340" spans="1:1" x14ac:dyDescent="0.2">
      <c r="A1340" t="s">
        <v>334</v>
      </c>
    </row>
    <row r="1341" spans="1:1" x14ac:dyDescent="0.2">
      <c r="A1341" t="s">
        <v>1797</v>
      </c>
    </row>
    <row r="1342" spans="1:1" x14ac:dyDescent="0.2">
      <c r="A1342" t="s">
        <v>3441</v>
      </c>
    </row>
    <row r="1343" spans="1:1" x14ac:dyDescent="0.2">
      <c r="A1343" t="s">
        <v>5169</v>
      </c>
    </row>
    <row r="1344" spans="1:1" x14ac:dyDescent="0.2">
      <c r="A1344" t="s">
        <v>3442</v>
      </c>
    </row>
    <row r="1345" spans="1:1" x14ac:dyDescent="0.2">
      <c r="A1345" t="s">
        <v>3443</v>
      </c>
    </row>
    <row r="1346" spans="1:1" x14ac:dyDescent="0.2">
      <c r="A1346" t="s">
        <v>3444</v>
      </c>
    </row>
    <row r="1347" spans="1:1" x14ac:dyDescent="0.2">
      <c r="A1347" t="s">
        <v>5808</v>
      </c>
    </row>
    <row r="1348" spans="1:1" x14ac:dyDescent="0.2">
      <c r="A1348" t="s">
        <v>5170</v>
      </c>
    </row>
    <row r="1349" spans="1:1" x14ac:dyDescent="0.2">
      <c r="A1349" t="s">
        <v>5171</v>
      </c>
    </row>
    <row r="1350" spans="1:1" x14ac:dyDescent="0.2">
      <c r="A1350" t="s">
        <v>5172</v>
      </c>
    </row>
    <row r="1351" spans="1:1" x14ac:dyDescent="0.2">
      <c r="A1351" t="s">
        <v>5173</v>
      </c>
    </row>
    <row r="1352" spans="1:1" x14ac:dyDescent="0.2">
      <c r="A1352" t="s">
        <v>5174</v>
      </c>
    </row>
    <row r="1353" spans="1:1" x14ac:dyDescent="0.2">
      <c r="A1353" t="s">
        <v>5175</v>
      </c>
    </row>
    <row r="1354" spans="1:1" x14ac:dyDescent="0.2">
      <c r="A1354" t="s">
        <v>5176</v>
      </c>
    </row>
    <row r="1355" spans="1:1" x14ac:dyDescent="0.2">
      <c r="A1355" t="s">
        <v>5177</v>
      </c>
    </row>
    <row r="1356" spans="1:1" x14ac:dyDescent="0.2">
      <c r="A1356" t="s">
        <v>5178</v>
      </c>
    </row>
    <row r="1357" spans="1:1" x14ac:dyDescent="0.2">
      <c r="A1357" t="s">
        <v>1486</v>
      </c>
    </row>
    <row r="1358" spans="1:1" x14ac:dyDescent="0.2">
      <c r="A1358" t="s">
        <v>488</v>
      </c>
    </row>
    <row r="1359" spans="1:1" x14ac:dyDescent="0.2">
      <c r="A1359" t="s">
        <v>489</v>
      </c>
    </row>
    <row r="1360" spans="1:1" x14ac:dyDescent="0.2">
      <c r="A1360" t="s">
        <v>706</v>
      </c>
    </row>
    <row r="1361" spans="1:1" x14ac:dyDescent="0.2">
      <c r="A1361" t="s">
        <v>705</v>
      </c>
    </row>
    <row r="1362" spans="1:1" x14ac:dyDescent="0.2">
      <c r="A1362" t="s">
        <v>1485</v>
      </c>
    </row>
    <row r="1363" spans="1:1" x14ac:dyDescent="0.2">
      <c r="A1363" t="s">
        <v>5179</v>
      </c>
    </row>
    <row r="1364" spans="1:1" x14ac:dyDescent="0.2">
      <c r="A1364" t="s">
        <v>5180</v>
      </c>
    </row>
    <row r="1365" spans="1:1" x14ac:dyDescent="0.2">
      <c r="A1365" t="s">
        <v>5181</v>
      </c>
    </row>
    <row r="1366" spans="1:1" x14ac:dyDescent="0.2">
      <c r="A1366" t="s">
        <v>792</v>
      </c>
    </row>
    <row r="1367" spans="1:1" x14ac:dyDescent="0.2">
      <c r="A1367" t="s">
        <v>3445</v>
      </c>
    </row>
    <row r="1368" spans="1:1" x14ac:dyDescent="0.2">
      <c r="A1368" t="s">
        <v>5182</v>
      </c>
    </row>
    <row r="1369" spans="1:1" x14ac:dyDescent="0.2">
      <c r="A1369" t="s">
        <v>5183</v>
      </c>
    </row>
    <row r="1370" spans="1:1" x14ac:dyDescent="0.2">
      <c r="A1370" t="s">
        <v>5184</v>
      </c>
    </row>
    <row r="1371" spans="1:1" x14ac:dyDescent="0.2">
      <c r="A1371" t="s">
        <v>3446</v>
      </c>
    </row>
    <row r="1372" spans="1:1" x14ac:dyDescent="0.2">
      <c r="A1372" t="s">
        <v>3447</v>
      </c>
    </row>
    <row r="1373" spans="1:1" x14ac:dyDescent="0.2">
      <c r="A1373" t="s">
        <v>700</v>
      </c>
    </row>
    <row r="1374" spans="1:1" x14ac:dyDescent="0.2">
      <c r="A1374" t="s">
        <v>702</v>
      </c>
    </row>
    <row r="1375" spans="1:1" x14ac:dyDescent="0.2">
      <c r="A1375" t="s">
        <v>701</v>
      </c>
    </row>
    <row r="1376" spans="1:1" x14ac:dyDescent="0.2">
      <c r="A1376" t="s">
        <v>3448</v>
      </c>
    </row>
    <row r="1377" spans="1:1" x14ac:dyDescent="0.2">
      <c r="A1377" t="s">
        <v>704</v>
      </c>
    </row>
    <row r="1378" spans="1:1" x14ac:dyDescent="0.2">
      <c r="A1378" t="s">
        <v>1487</v>
      </c>
    </row>
    <row r="1379" spans="1:1" x14ac:dyDescent="0.2">
      <c r="A1379" t="s">
        <v>703</v>
      </c>
    </row>
    <row r="1380" spans="1:1" x14ac:dyDescent="0.2">
      <c r="A1380" t="s">
        <v>3449</v>
      </c>
    </row>
    <row r="1381" spans="1:1" x14ac:dyDescent="0.2">
      <c r="A1381" t="s">
        <v>3450</v>
      </c>
    </row>
    <row r="1382" spans="1:1" x14ac:dyDescent="0.2">
      <c r="A1382" t="s">
        <v>3451</v>
      </c>
    </row>
    <row r="1383" spans="1:1" x14ac:dyDescent="0.2">
      <c r="A1383" t="s">
        <v>3452</v>
      </c>
    </row>
    <row r="1384" spans="1:1" x14ac:dyDescent="0.2">
      <c r="A1384" t="s">
        <v>3453</v>
      </c>
    </row>
    <row r="1385" spans="1:1" x14ac:dyDescent="0.2">
      <c r="A1385" t="s">
        <v>3454</v>
      </c>
    </row>
    <row r="1386" spans="1:1" x14ac:dyDescent="0.2">
      <c r="A1386" t="s">
        <v>3455</v>
      </c>
    </row>
    <row r="1387" spans="1:1" x14ac:dyDescent="0.2">
      <c r="A1387" t="s">
        <v>2558</v>
      </c>
    </row>
    <row r="1388" spans="1:1" x14ac:dyDescent="0.2">
      <c r="A1388" t="s">
        <v>1488</v>
      </c>
    </row>
    <row r="1389" spans="1:1" x14ac:dyDescent="0.2">
      <c r="A1389" t="s">
        <v>2559</v>
      </c>
    </row>
    <row r="1390" spans="1:1" x14ac:dyDescent="0.2">
      <c r="A1390" t="s">
        <v>2560</v>
      </c>
    </row>
    <row r="1391" spans="1:1" x14ac:dyDescent="0.2">
      <c r="A1391" t="s">
        <v>2561</v>
      </c>
    </row>
    <row r="1392" spans="1:1" x14ac:dyDescent="0.2">
      <c r="A1392" t="s">
        <v>2562</v>
      </c>
    </row>
    <row r="1393" spans="1:1" x14ac:dyDescent="0.2">
      <c r="A1393" t="s">
        <v>2563</v>
      </c>
    </row>
    <row r="1394" spans="1:1" x14ac:dyDescent="0.2">
      <c r="A1394" t="s">
        <v>2564</v>
      </c>
    </row>
    <row r="1395" spans="1:1" x14ac:dyDescent="0.2">
      <c r="A1395" t="s">
        <v>2565</v>
      </c>
    </row>
    <row r="1396" spans="1:1" x14ac:dyDescent="0.2">
      <c r="A1396" t="s">
        <v>657</v>
      </c>
    </row>
    <row r="1397" spans="1:1" x14ac:dyDescent="0.2">
      <c r="A1397" t="s">
        <v>2566</v>
      </c>
    </row>
    <row r="1398" spans="1:1" x14ac:dyDescent="0.2">
      <c r="A1398" t="s">
        <v>2567</v>
      </c>
    </row>
    <row r="1399" spans="1:1" x14ac:dyDescent="0.2">
      <c r="A1399" t="s">
        <v>5185</v>
      </c>
    </row>
    <row r="1400" spans="1:1" x14ac:dyDescent="0.2">
      <c r="A1400" t="s">
        <v>5186</v>
      </c>
    </row>
    <row r="1401" spans="1:1" x14ac:dyDescent="0.2">
      <c r="A1401" t="s">
        <v>5187</v>
      </c>
    </row>
    <row r="1402" spans="1:1" x14ac:dyDescent="0.2">
      <c r="A1402" t="s">
        <v>2569</v>
      </c>
    </row>
    <row r="1403" spans="1:1" x14ac:dyDescent="0.2">
      <c r="A1403" t="s">
        <v>2570</v>
      </c>
    </row>
    <row r="1404" spans="1:1" x14ac:dyDescent="0.2">
      <c r="A1404" t="s">
        <v>2568</v>
      </c>
    </row>
    <row r="1405" spans="1:1" x14ac:dyDescent="0.2">
      <c r="A1405" t="s">
        <v>2571</v>
      </c>
    </row>
    <row r="1406" spans="1:1" x14ac:dyDescent="0.2">
      <c r="A1406" t="s">
        <v>308</v>
      </c>
    </row>
    <row r="1407" spans="1:1" x14ac:dyDescent="0.2">
      <c r="A1407" t="s">
        <v>1489</v>
      </c>
    </row>
    <row r="1408" spans="1:1" x14ac:dyDescent="0.2">
      <c r="A1408" t="s">
        <v>5188</v>
      </c>
    </row>
    <row r="1409" spans="1:1" x14ac:dyDescent="0.2">
      <c r="A1409" t="s">
        <v>2572</v>
      </c>
    </row>
    <row r="1410" spans="1:1" x14ac:dyDescent="0.2">
      <c r="A1410" t="s">
        <v>2573</v>
      </c>
    </row>
    <row r="1411" spans="1:1" x14ac:dyDescent="0.2">
      <c r="A1411" t="s">
        <v>1490</v>
      </c>
    </row>
    <row r="1412" spans="1:1" x14ac:dyDescent="0.2">
      <c r="A1412" t="s">
        <v>2574</v>
      </c>
    </row>
    <row r="1413" spans="1:1" x14ac:dyDescent="0.2">
      <c r="A1413" t="s">
        <v>1539</v>
      </c>
    </row>
    <row r="1414" spans="1:1" x14ac:dyDescent="0.2">
      <c r="A1414" t="s">
        <v>1540</v>
      </c>
    </row>
    <row r="1415" spans="1:1" x14ac:dyDescent="0.2">
      <c r="A1415" t="s">
        <v>2575</v>
      </c>
    </row>
    <row r="1416" spans="1:1" x14ac:dyDescent="0.2">
      <c r="A1416" t="s">
        <v>2576</v>
      </c>
    </row>
    <row r="1417" spans="1:1" x14ac:dyDescent="0.2">
      <c r="A1417" t="s">
        <v>2577</v>
      </c>
    </row>
    <row r="1418" spans="1:1" x14ac:dyDescent="0.2">
      <c r="A1418" t="s">
        <v>2578</v>
      </c>
    </row>
    <row r="1419" spans="1:1" x14ac:dyDescent="0.2">
      <c r="A1419" t="s">
        <v>2579</v>
      </c>
    </row>
    <row r="1420" spans="1:1" x14ac:dyDescent="0.2">
      <c r="A1420" t="s">
        <v>2580</v>
      </c>
    </row>
    <row r="1421" spans="1:1" x14ac:dyDescent="0.2">
      <c r="A1421" t="s">
        <v>436</v>
      </c>
    </row>
    <row r="1422" spans="1:1" x14ac:dyDescent="0.2">
      <c r="A1422" t="s">
        <v>1786</v>
      </c>
    </row>
    <row r="1423" spans="1:1" x14ac:dyDescent="0.2">
      <c r="A1423" t="s">
        <v>2581</v>
      </c>
    </row>
    <row r="1424" spans="1:1" x14ac:dyDescent="0.2">
      <c r="A1424" t="s">
        <v>2582</v>
      </c>
    </row>
    <row r="1425" spans="1:1" x14ac:dyDescent="0.2">
      <c r="A1425" t="s">
        <v>1492</v>
      </c>
    </row>
    <row r="1426" spans="1:1" x14ac:dyDescent="0.2">
      <c r="A1426" t="s">
        <v>439</v>
      </c>
    </row>
    <row r="1427" spans="1:1" x14ac:dyDescent="0.2">
      <c r="A1427" t="s">
        <v>1493</v>
      </c>
    </row>
    <row r="1428" spans="1:1" x14ac:dyDescent="0.2">
      <c r="A1428" t="s">
        <v>1494</v>
      </c>
    </row>
    <row r="1429" spans="1:1" x14ac:dyDescent="0.2">
      <c r="A1429" t="s">
        <v>1495</v>
      </c>
    </row>
    <row r="1430" spans="1:1" x14ac:dyDescent="0.2">
      <c r="A1430" t="s">
        <v>1777</v>
      </c>
    </row>
    <row r="1431" spans="1:1" x14ac:dyDescent="0.2">
      <c r="A1431" t="s">
        <v>1022</v>
      </c>
    </row>
    <row r="1432" spans="1:1" x14ac:dyDescent="0.2">
      <c r="A1432" t="s">
        <v>619</v>
      </c>
    </row>
    <row r="1433" spans="1:1" x14ac:dyDescent="0.2">
      <c r="A1433" t="s">
        <v>1023</v>
      </c>
    </row>
    <row r="1434" spans="1:1" x14ac:dyDescent="0.2">
      <c r="A1434" t="s">
        <v>1024</v>
      </c>
    </row>
    <row r="1435" spans="1:1" x14ac:dyDescent="0.2">
      <c r="A1435" t="s">
        <v>1025</v>
      </c>
    </row>
    <row r="1436" spans="1:1" x14ac:dyDescent="0.2">
      <c r="A1436" t="s">
        <v>732</v>
      </c>
    </row>
    <row r="1437" spans="1:1" x14ac:dyDescent="0.2">
      <c r="A1437" t="s">
        <v>1026</v>
      </c>
    </row>
    <row r="1438" spans="1:1" x14ac:dyDescent="0.2">
      <c r="A1438" t="s">
        <v>1027</v>
      </c>
    </row>
    <row r="1439" spans="1:1" x14ac:dyDescent="0.2">
      <c r="A1439" t="s">
        <v>1028</v>
      </c>
    </row>
    <row r="1440" spans="1:1" x14ac:dyDescent="0.2">
      <c r="A1440" t="s">
        <v>1029</v>
      </c>
    </row>
    <row r="1441" spans="1:1" x14ac:dyDescent="0.2">
      <c r="A1441" t="s">
        <v>2227</v>
      </c>
    </row>
    <row r="1442" spans="1:1" x14ac:dyDescent="0.2">
      <c r="A1442" t="s">
        <v>490</v>
      </c>
    </row>
    <row r="1443" spans="1:1" x14ac:dyDescent="0.2">
      <c r="A1443" t="s">
        <v>2228</v>
      </c>
    </row>
    <row r="1444" spans="1:1" x14ac:dyDescent="0.2">
      <c r="A1444" t="s">
        <v>2229</v>
      </c>
    </row>
    <row r="1445" spans="1:1" x14ac:dyDescent="0.2">
      <c r="A1445" t="s">
        <v>2230</v>
      </c>
    </row>
    <row r="1446" spans="1:1" x14ac:dyDescent="0.2">
      <c r="A1446" t="s">
        <v>2231</v>
      </c>
    </row>
    <row r="1447" spans="1:1" x14ac:dyDescent="0.2">
      <c r="A1447" t="s">
        <v>2232</v>
      </c>
    </row>
    <row r="1448" spans="1:1" x14ac:dyDescent="0.2">
      <c r="A1448" t="s">
        <v>2233</v>
      </c>
    </row>
    <row r="1449" spans="1:1" x14ac:dyDescent="0.2">
      <c r="A1449" t="s">
        <v>5189</v>
      </c>
    </row>
    <row r="1450" spans="1:1" x14ac:dyDescent="0.2">
      <c r="A1450" t="s">
        <v>5190</v>
      </c>
    </row>
    <row r="1451" spans="1:1" x14ac:dyDescent="0.2">
      <c r="A1451" t="s">
        <v>2234</v>
      </c>
    </row>
    <row r="1452" spans="1:1" x14ac:dyDescent="0.2">
      <c r="A1452" t="s">
        <v>2235</v>
      </c>
    </row>
    <row r="1453" spans="1:1" x14ac:dyDescent="0.2">
      <c r="A1453" t="s">
        <v>2236</v>
      </c>
    </row>
    <row r="1454" spans="1:1" x14ac:dyDescent="0.2">
      <c r="A1454" t="s">
        <v>2237</v>
      </c>
    </row>
    <row r="1455" spans="1:1" x14ac:dyDescent="0.2">
      <c r="A1455" t="s">
        <v>2238</v>
      </c>
    </row>
    <row r="1456" spans="1:1" x14ac:dyDescent="0.2">
      <c r="A1456" t="s">
        <v>2239</v>
      </c>
    </row>
    <row r="1457" spans="1:1" x14ac:dyDescent="0.2">
      <c r="A1457" t="s">
        <v>2240</v>
      </c>
    </row>
    <row r="1458" spans="1:1" x14ac:dyDescent="0.2">
      <c r="A1458" t="s">
        <v>2241</v>
      </c>
    </row>
    <row r="1459" spans="1:1" x14ac:dyDescent="0.2">
      <c r="A1459" t="s">
        <v>491</v>
      </c>
    </row>
    <row r="1460" spans="1:1" x14ac:dyDescent="0.2">
      <c r="A1460" t="s">
        <v>2242</v>
      </c>
    </row>
    <row r="1461" spans="1:1" x14ac:dyDescent="0.2">
      <c r="A1461" t="s">
        <v>2243</v>
      </c>
    </row>
    <row r="1462" spans="1:1" x14ac:dyDescent="0.2">
      <c r="A1462" t="s">
        <v>2244</v>
      </c>
    </row>
    <row r="1463" spans="1:1" x14ac:dyDescent="0.2">
      <c r="A1463" t="s">
        <v>2245</v>
      </c>
    </row>
    <row r="1464" spans="1:1" x14ac:dyDescent="0.2">
      <c r="A1464" t="s">
        <v>2246</v>
      </c>
    </row>
    <row r="1465" spans="1:1" x14ac:dyDescent="0.2">
      <c r="A1465" t="s">
        <v>588</v>
      </c>
    </row>
    <row r="1466" spans="1:1" x14ac:dyDescent="0.2">
      <c r="A1466" t="s">
        <v>2247</v>
      </c>
    </row>
    <row r="1467" spans="1:1" x14ac:dyDescent="0.2">
      <c r="A1467" t="s">
        <v>2248</v>
      </c>
    </row>
    <row r="1468" spans="1:1" x14ac:dyDescent="0.2">
      <c r="A1468" t="s">
        <v>492</v>
      </c>
    </row>
    <row r="1469" spans="1:1" x14ac:dyDescent="0.2">
      <c r="A1469" t="s">
        <v>5191</v>
      </c>
    </row>
    <row r="1470" spans="1:1" x14ac:dyDescent="0.2">
      <c r="A1470" t="s">
        <v>2249</v>
      </c>
    </row>
    <row r="1471" spans="1:1" x14ac:dyDescent="0.2">
      <c r="A1471" t="s">
        <v>790</v>
      </c>
    </row>
    <row r="1472" spans="1:1" x14ac:dyDescent="0.2">
      <c r="A1472" t="s">
        <v>2250</v>
      </c>
    </row>
    <row r="1473" spans="1:1" x14ac:dyDescent="0.2">
      <c r="A1473" t="s">
        <v>2484</v>
      </c>
    </row>
    <row r="1474" spans="1:1" x14ac:dyDescent="0.2">
      <c r="A1474" t="s">
        <v>923</v>
      </c>
    </row>
    <row r="1475" spans="1:1" x14ac:dyDescent="0.2">
      <c r="A1475" t="s">
        <v>1497</v>
      </c>
    </row>
    <row r="1476" spans="1:1" x14ac:dyDescent="0.2">
      <c r="A1476" t="s">
        <v>5192</v>
      </c>
    </row>
    <row r="1477" spans="1:1" x14ac:dyDescent="0.2">
      <c r="A1477" t="s">
        <v>5193</v>
      </c>
    </row>
    <row r="1478" spans="1:1" x14ac:dyDescent="0.2">
      <c r="A1478" t="s">
        <v>5194</v>
      </c>
    </row>
    <row r="1479" spans="1:1" x14ac:dyDescent="0.2">
      <c r="A1479" t="s">
        <v>5195</v>
      </c>
    </row>
    <row r="1480" spans="1:1" x14ac:dyDescent="0.2">
      <c r="A1480" t="s">
        <v>5196</v>
      </c>
    </row>
    <row r="1481" spans="1:1" x14ac:dyDescent="0.2">
      <c r="A1481" t="s">
        <v>5197</v>
      </c>
    </row>
    <row r="1482" spans="1:1" x14ac:dyDescent="0.2">
      <c r="A1482" t="s">
        <v>5198</v>
      </c>
    </row>
    <row r="1483" spans="1:1" x14ac:dyDescent="0.2">
      <c r="A1483" t="s">
        <v>5199</v>
      </c>
    </row>
    <row r="1484" spans="1:1" x14ac:dyDescent="0.2">
      <c r="A1484" t="s">
        <v>5200</v>
      </c>
    </row>
    <row r="1485" spans="1:1" x14ac:dyDescent="0.2">
      <c r="A1485" t="s">
        <v>5201</v>
      </c>
    </row>
    <row r="1486" spans="1:1" x14ac:dyDescent="0.2">
      <c r="A1486" t="s">
        <v>5202</v>
      </c>
    </row>
    <row r="1487" spans="1:1" x14ac:dyDescent="0.2">
      <c r="A1487" t="s">
        <v>5203</v>
      </c>
    </row>
    <row r="1488" spans="1:1" x14ac:dyDescent="0.2">
      <c r="A1488" t="s">
        <v>5204</v>
      </c>
    </row>
    <row r="1489" spans="1:1" x14ac:dyDescent="0.2">
      <c r="A1489" t="s">
        <v>924</v>
      </c>
    </row>
    <row r="1490" spans="1:1" x14ac:dyDescent="0.2">
      <c r="A1490" t="s">
        <v>5205</v>
      </c>
    </row>
    <row r="1491" spans="1:1" x14ac:dyDescent="0.2">
      <c r="A1491" t="s">
        <v>925</v>
      </c>
    </row>
    <row r="1492" spans="1:1" x14ac:dyDescent="0.2">
      <c r="A1492" t="s">
        <v>926</v>
      </c>
    </row>
    <row r="1493" spans="1:1" x14ac:dyDescent="0.2">
      <c r="A1493" t="s">
        <v>927</v>
      </c>
    </row>
    <row r="1494" spans="1:1" x14ac:dyDescent="0.2">
      <c r="A1494" t="s">
        <v>928</v>
      </c>
    </row>
    <row r="1495" spans="1:1" x14ac:dyDescent="0.2">
      <c r="A1495" t="s">
        <v>402</v>
      </c>
    </row>
    <row r="1496" spans="1:1" x14ac:dyDescent="0.2">
      <c r="A1496" t="s">
        <v>1498</v>
      </c>
    </row>
    <row r="1497" spans="1:1" x14ac:dyDescent="0.2">
      <c r="A1497" t="s">
        <v>2745</v>
      </c>
    </row>
    <row r="1498" spans="1:1" x14ac:dyDescent="0.2">
      <c r="A1498" t="s">
        <v>304</v>
      </c>
    </row>
    <row r="1499" spans="1:1" x14ac:dyDescent="0.2">
      <c r="A1499" t="s">
        <v>305</v>
      </c>
    </row>
    <row r="1500" spans="1:1" x14ac:dyDescent="0.2">
      <c r="A1500" t="s">
        <v>5206</v>
      </c>
    </row>
    <row r="1501" spans="1:1" x14ac:dyDescent="0.2">
      <c r="A1501" t="s">
        <v>2746</v>
      </c>
    </row>
    <row r="1502" spans="1:1" x14ac:dyDescent="0.2">
      <c r="A1502" t="s">
        <v>795</v>
      </c>
    </row>
    <row r="1503" spans="1:1" x14ac:dyDescent="0.2">
      <c r="A1503" t="s">
        <v>796</v>
      </c>
    </row>
    <row r="1504" spans="1:1" x14ac:dyDescent="0.2">
      <c r="A1504" t="s">
        <v>797</v>
      </c>
    </row>
    <row r="1505" spans="1:1" x14ac:dyDescent="0.2">
      <c r="A1505" t="s">
        <v>798</v>
      </c>
    </row>
    <row r="1506" spans="1:1" x14ac:dyDescent="0.2">
      <c r="A1506" t="s">
        <v>799</v>
      </c>
    </row>
    <row r="1507" spans="1:1" x14ac:dyDescent="0.2">
      <c r="A1507" t="s">
        <v>800</v>
      </c>
    </row>
    <row r="1508" spans="1:1" x14ac:dyDescent="0.2">
      <c r="A1508" t="s">
        <v>801</v>
      </c>
    </row>
    <row r="1509" spans="1:1" x14ac:dyDescent="0.2">
      <c r="A1509" t="s">
        <v>802</v>
      </c>
    </row>
    <row r="1510" spans="1:1" x14ac:dyDescent="0.2">
      <c r="A1510" t="s">
        <v>2732</v>
      </c>
    </row>
    <row r="1511" spans="1:1" x14ac:dyDescent="0.2">
      <c r="A1511" t="s">
        <v>5207</v>
      </c>
    </row>
    <row r="1512" spans="1:1" x14ac:dyDescent="0.2">
      <c r="A1512" t="s">
        <v>2733</v>
      </c>
    </row>
    <row r="1513" spans="1:1" x14ac:dyDescent="0.2">
      <c r="A1513" t="s">
        <v>2734</v>
      </c>
    </row>
    <row r="1514" spans="1:1" x14ac:dyDescent="0.2">
      <c r="A1514" t="s">
        <v>2735</v>
      </c>
    </row>
    <row r="1515" spans="1:1" x14ac:dyDescent="0.2">
      <c r="A1515" t="s">
        <v>2046</v>
      </c>
    </row>
    <row r="1516" spans="1:1" x14ac:dyDescent="0.2">
      <c r="A1516" t="s">
        <v>567</v>
      </c>
    </row>
    <row r="1517" spans="1:1" x14ac:dyDescent="0.2">
      <c r="A1517" t="s">
        <v>1767</v>
      </c>
    </row>
    <row r="1518" spans="1:1" x14ac:dyDescent="0.2">
      <c r="A1518" t="s">
        <v>1667</v>
      </c>
    </row>
    <row r="1519" spans="1:1" x14ac:dyDescent="0.2">
      <c r="A1519" t="s">
        <v>1768</v>
      </c>
    </row>
    <row r="1520" spans="1:1" x14ac:dyDescent="0.2">
      <c r="A1520" t="s">
        <v>1769</v>
      </c>
    </row>
    <row r="1521" spans="1:1" x14ac:dyDescent="0.2">
      <c r="A1521" t="s">
        <v>2736</v>
      </c>
    </row>
    <row r="1522" spans="1:1" x14ac:dyDescent="0.2">
      <c r="A1522" t="s">
        <v>2737</v>
      </c>
    </row>
    <row r="1523" spans="1:1" x14ac:dyDescent="0.2">
      <c r="A1523" t="s">
        <v>3175</v>
      </c>
    </row>
    <row r="1524" spans="1:1" x14ac:dyDescent="0.2">
      <c r="A1524" t="s">
        <v>3176</v>
      </c>
    </row>
    <row r="1525" spans="1:1" x14ac:dyDescent="0.2">
      <c r="A1525" t="s">
        <v>3177</v>
      </c>
    </row>
    <row r="1526" spans="1:1" x14ac:dyDescent="0.2">
      <c r="A1526" t="s">
        <v>853</v>
      </c>
    </row>
    <row r="1527" spans="1:1" x14ac:dyDescent="0.2">
      <c r="A1527" t="s">
        <v>854</v>
      </c>
    </row>
    <row r="1528" spans="1:1" x14ac:dyDescent="0.2">
      <c r="A1528" t="s">
        <v>855</v>
      </c>
    </row>
    <row r="1529" spans="1:1" x14ac:dyDescent="0.2">
      <c r="A1529" t="s">
        <v>856</v>
      </c>
    </row>
    <row r="1530" spans="1:1" x14ac:dyDescent="0.2">
      <c r="A1530" t="s">
        <v>857</v>
      </c>
    </row>
    <row r="1531" spans="1:1" x14ac:dyDescent="0.2">
      <c r="A1531" t="s">
        <v>5208</v>
      </c>
    </row>
    <row r="1532" spans="1:1" x14ac:dyDescent="0.2">
      <c r="A1532" t="s">
        <v>858</v>
      </c>
    </row>
    <row r="1533" spans="1:1" x14ac:dyDescent="0.2">
      <c r="A1533" t="s">
        <v>859</v>
      </c>
    </row>
    <row r="1534" spans="1:1" x14ac:dyDescent="0.2">
      <c r="A1534" t="s">
        <v>860</v>
      </c>
    </row>
    <row r="1535" spans="1:1" x14ac:dyDescent="0.2">
      <c r="A1535" t="s">
        <v>864</v>
      </c>
    </row>
    <row r="1536" spans="1:1" x14ac:dyDescent="0.2">
      <c r="A1536" t="s">
        <v>861</v>
      </c>
    </row>
    <row r="1537" spans="1:1" x14ac:dyDescent="0.2">
      <c r="A1537" t="s">
        <v>862</v>
      </c>
    </row>
    <row r="1538" spans="1:1" x14ac:dyDescent="0.2">
      <c r="A1538" t="s">
        <v>863</v>
      </c>
    </row>
    <row r="1539" spans="1:1" x14ac:dyDescent="0.2">
      <c r="A1539" t="s">
        <v>865</v>
      </c>
    </row>
    <row r="1540" spans="1:1" x14ac:dyDescent="0.2">
      <c r="A1540" t="s">
        <v>866</v>
      </c>
    </row>
    <row r="1541" spans="1:1" x14ac:dyDescent="0.2">
      <c r="A1541" t="s">
        <v>5209</v>
      </c>
    </row>
    <row r="1542" spans="1:1" x14ac:dyDescent="0.2">
      <c r="A1542" t="s">
        <v>5210</v>
      </c>
    </row>
    <row r="1543" spans="1:1" x14ac:dyDescent="0.2">
      <c r="A1543" t="s">
        <v>5211</v>
      </c>
    </row>
    <row r="1544" spans="1:1" x14ac:dyDescent="0.2">
      <c r="A1544" t="s">
        <v>5212</v>
      </c>
    </row>
    <row r="1545" spans="1:1" x14ac:dyDescent="0.2">
      <c r="A1545" t="s">
        <v>867</v>
      </c>
    </row>
    <row r="1546" spans="1:1" x14ac:dyDescent="0.2">
      <c r="A1546" t="s">
        <v>812</v>
      </c>
    </row>
    <row r="1547" spans="1:1" x14ac:dyDescent="0.2">
      <c r="A1547" t="s">
        <v>813</v>
      </c>
    </row>
    <row r="1548" spans="1:1" x14ac:dyDescent="0.2">
      <c r="A1548" t="s">
        <v>814</v>
      </c>
    </row>
    <row r="1549" spans="1:1" x14ac:dyDescent="0.2">
      <c r="A1549" t="s">
        <v>493</v>
      </c>
    </row>
    <row r="1550" spans="1:1" x14ac:dyDescent="0.2">
      <c r="A1550" t="s">
        <v>815</v>
      </c>
    </row>
    <row r="1551" spans="1:1" x14ac:dyDescent="0.2">
      <c r="A1551" t="s">
        <v>816</v>
      </c>
    </row>
    <row r="1552" spans="1:1" x14ac:dyDescent="0.2">
      <c r="A1552" t="s">
        <v>2756</v>
      </c>
    </row>
    <row r="1553" spans="1:1" x14ac:dyDescent="0.2">
      <c r="A1553" t="s">
        <v>2757</v>
      </c>
    </row>
    <row r="1554" spans="1:1" x14ac:dyDescent="0.2">
      <c r="A1554" t="s">
        <v>2758</v>
      </c>
    </row>
    <row r="1555" spans="1:1" x14ac:dyDescent="0.2">
      <c r="A1555" t="s">
        <v>2759</v>
      </c>
    </row>
    <row r="1556" spans="1:1" x14ac:dyDescent="0.2">
      <c r="A1556" t="s">
        <v>2760</v>
      </c>
    </row>
    <row r="1557" spans="1:1" x14ac:dyDescent="0.2">
      <c r="A1557" t="s">
        <v>2762</v>
      </c>
    </row>
    <row r="1558" spans="1:1" x14ac:dyDescent="0.2">
      <c r="A1558" t="s">
        <v>2763</v>
      </c>
    </row>
    <row r="1559" spans="1:1" x14ac:dyDescent="0.2">
      <c r="A1559" t="s">
        <v>2761</v>
      </c>
    </row>
    <row r="1560" spans="1:1" x14ac:dyDescent="0.2">
      <c r="A1560" t="s">
        <v>2764</v>
      </c>
    </row>
    <row r="1561" spans="1:1" x14ac:dyDescent="0.2">
      <c r="A1561" t="s">
        <v>2765</v>
      </c>
    </row>
    <row r="1562" spans="1:1" x14ac:dyDescent="0.2">
      <c r="A1562" t="s">
        <v>2766</v>
      </c>
    </row>
    <row r="1563" spans="1:1" x14ac:dyDescent="0.2">
      <c r="A1563" t="s">
        <v>2767</v>
      </c>
    </row>
    <row r="1564" spans="1:1" x14ac:dyDescent="0.2">
      <c r="A1564" t="s">
        <v>817</v>
      </c>
    </row>
    <row r="1565" spans="1:1" x14ac:dyDescent="0.2">
      <c r="A1565" t="s">
        <v>818</v>
      </c>
    </row>
    <row r="1566" spans="1:1" x14ac:dyDescent="0.2">
      <c r="A1566" t="s">
        <v>819</v>
      </c>
    </row>
    <row r="1567" spans="1:1" x14ac:dyDescent="0.2">
      <c r="A1567" t="s">
        <v>820</v>
      </c>
    </row>
    <row r="1568" spans="1:1" x14ac:dyDescent="0.2">
      <c r="A1568" t="s">
        <v>828</v>
      </c>
    </row>
    <row r="1569" spans="1:1" x14ac:dyDescent="0.2">
      <c r="A1569" t="s">
        <v>829</v>
      </c>
    </row>
    <row r="1570" spans="1:1" x14ac:dyDescent="0.2">
      <c r="A1570" t="s">
        <v>831</v>
      </c>
    </row>
    <row r="1571" spans="1:1" x14ac:dyDescent="0.2">
      <c r="A1571" t="s">
        <v>832</v>
      </c>
    </row>
    <row r="1572" spans="1:1" x14ac:dyDescent="0.2">
      <c r="A1572" t="s">
        <v>833</v>
      </c>
    </row>
    <row r="1573" spans="1:1" x14ac:dyDescent="0.2">
      <c r="A1573" t="s">
        <v>834</v>
      </c>
    </row>
    <row r="1574" spans="1:1" x14ac:dyDescent="0.2">
      <c r="A1574" t="s">
        <v>835</v>
      </c>
    </row>
    <row r="1575" spans="1:1" x14ac:dyDescent="0.2">
      <c r="A1575" t="s">
        <v>836</v>
      </c>
    </row>
    <row r="1576" spans="1:1" x14ac:dyDescent="0.2">
      <c r="A1576" t="s">
        <v>259</v>
      </c>
    </row>
    <row r="1577" spans="1:1" x14ac:dyDescent="0.2">
      <c r="A1577" t="s">
        <v>837</v>
      </c>
    </row>
    <row r="1578" spans="1:1" x14ac:dyDescent="0.2">
      <c r="A1578" t="s">
        <v>838</v>
      </c>
    </row>
    <row r="1579" spans="1:1" x14ac:dyDescent="0.2">
      <c r="A1579" t="s">
        <v>1500</v>
      </c>
    </row>
    <row r="1580" spans="1:1" x14ac:dyDescent="0.2">
      <c r="A1580" t="s">
        <v>1501</v>
      </c>
    </row>
    <row r="1581" spans="1:1" x14ac:dyDescent="0.2">
      <c r="A1581" t="s">
        <v>1535</v>
      </c>
    </row>
    <row r="1582" spans="1:1" x14ac:dyDescent="0.2">
      <c r="A1582" t="s">
        <v>830</v>
      </c>
    </row>
    <row r="1583" spans="1:1" x14ac:dyDescent="0.2">
      <c r="A1583" t="s">
        <v>839</v>
      </c>
    </row>
    <row r="1584" spans="1:1" x14ac:dyDescent="0.2">
      <c r="A1584" t="s">
        <v>5213</v>
      </c>
    </row>
    <row r="1585" spans="1:1" x14ac:dyDescent="0.2">
      <c r="A1585" t="s">
        <v>5214</v>
      </c>
    </row>
    <row r="1586" spans="1:1" x14ac:dyDescent="0.2">
      <c r="A1586" t="s">
        <v>5215</v>
      </c>
    </row>
    <row r="1587" spans="1:1" x14ac:dyDescent="0.2">
      <c r="A1587" t="s">
        <v>840</v>
      </c>
    </row>
    <row r="1588" spans="1:1" x14ac:dyDescent="0.2">
      <c r="A1588" t="s">
        <v>841</v>
      </c>
    </row>
    <row r="1589" spans="1:1" x14ac:dyDescent="0.2">
      <c r="A1589" t="s">
        <v>397</v>
      </c>
    </row>
    <row r="1590" spans="1:1" x14ac:dyDescent="0.2">
      <c r="A1590" t="s">
        <v>2396</v>
      </c>
    </row>
    <row r="1591" spans="1:1" x14ac:dyDescent="0.2">
      <c r="A1591" t="s">
        <v>2397</v>
      </c>
    </row>
    <row r="1592" spans="1:1" x14ac:dyDescent="0.2">
      <c r="A1592" t="s">
        <v>2398</v>
      </c>
    </row>
    <row r="1593" spans="1:1" x14ac:dyDescent="0.2">
      <c r="A1593" t="s">
        <v>5216</v>
      </c>
    </row>
    <row r="1594" spans="1:1" x14ac:dyDescent="0.2">
      <c r="A1594" t="s">
        <v>2399</v>
      </c>
    </row>
    <row r="1595" spans="1:1" x14ac:dyDescent="0.2">
      <c r="A1595" t="s">
        <v>2400</v>
      </c>
    </row>
    <row r="1596" spans="1:1" x14ac:dyDescent="0.2">
      <c r="A1596" t="s">
        <v>1740</v>
      </c>
    </row>
    <row r="1597" spans="1:1" x14ac:dyDescent="0.2">
      <c r="A1597" t="s">
        <v>842</v>
      </c>
    </row>
    <row r="1598" spans="1:1" x14ac:dyDescent="0.2">
      <c r="A1598" t="s">
        <v>1741</v>
      </c>
    </row>
    <row r="1599" spans="1:1" x14ac:dyDescent="0.2">
      <c r="A1599" t="s">
        <v>234</v>
      </c>
    </row>
    <row r="1600" spans="1:1" x14ac:dyDescent="0.2">
      <c r="A1600" t="s">
        <v>843</v>
      </c>
    </row>
    <row r="1601" spans="1:1" x14ac:dyDescent="0.2">
      <c r="A1601" t="s">
        <v>844</v>
      </c>
    </row>
    <row r="1602" spans="1:1" x14ac:dyDescent="0.2">
      <c r="A1602" t="s">
        <v>845</v>
      </c>
    </row>
    <row r="1603" spans="1:1" x14ac:dyDescent="0.2">
      <c r="A1603" t="s">
        <v>846</v>
      </c>
    </row>
    <row r="1604" spans="1:1" x14ac:dyDescent="0.2">
      <c r="A1604" t="s">
        <v>770</v>
      </c>
    </row>
    <row r="1605" spans="1:1" x14ac:dyDescent="0.2">
      <c r="A1605" t="s">
        <v>1754</v>
      </c>
    </row>
    <row r="1606" spans="1:1" x14ac:dyDescent="0.2">
      <c r="A1606" t="s">
        <v>3000</v>
      </c>
    </row>
    <row r="1607" spans="1:1" x14ac:dyDescent="0.2">
      <c r="A1607" t="s">
        <v>3078</v>
      </c>
    </row>
    <row r="1608" spans="1:1" x14ac:dyDescent="0.2">
      <c r="A1608" t="s">
        <v>733</v>
      </c>
    </row>
    <row r="1609" spans="1:1" x14ac:dyDescent="0.2">
      <c r="A1609" t="s">
        <v>4678</v>
      </c>
    </row>
    <row r="1610" spans="1:1" x14ac:dyDescent="0.2">
      <c r="A1610" t="s">
        <v>4679</v>
      </c>
    </row>
    <row r="1611" spans="1:1" x14ac:dyDescent="0.2">
      <c r="A1611" t="s">
        <v>494</v>
      </c>
    </row>
    <row r="1612" spans="1:1" x14ac:dyDescent="0.2">
      <c r="A1612" t="s">
        <v>4680</v>
      </c>
    </row>
    <row r="1613" spans="1:1" x14ac:dyDescent="0.2">
      <c r="A1613" t="s">
        <v>4681</v>
      </c>
    </row>
    <row r="1614" spans="1:1" x14ac:dyDescent="0.2">
      <c r="A1614" t="s">
        <v>4682</v>
      </c>
    </row>
    <row r="1615" spans="1:1" x14ac:dyDescent="0.2">
      <c r="A1615" t="s">
        <v>5217</v>
      </c>
    </row>
    <row r="1616" spans="1:1" x14ac:dyDescent="0.2">
      <c r="A1616" t="s">
        <v>4683</v>
      </c>
    </row>
    <row r="1617" spans="1:1" x14ac:dyDescent="0.2">
      <c r="A1617" t="s">
        <v>4684</v>
      </c>
    </row>
    <row r="1618" spans="1:1" x14ac:dyDescent="0.2">
      <c r="A1618" t="s">
        <v>4685</v>
      </c>
    </row>
    <row r="1619" spans="1:1" x14ac:dyDescent="0.2">
      <c r="A1619" t="s">
        <v>1670</v>
      </c>
    </row>
    <row r="1620" spans="1:1" x14ac:dyDescent="0.2">
      <c r="A1620" t="s">
        <v>5218</v>
      </c>
    </row>
    <row r="1621" spans="1:1" x14ac:dyDescent="0.2">
      <c r="A1621" t="s">
        <v>5219</v>
      </c>
    </row>
    <row r="1622" spans="1:1" x14ac:dyDescent="0.2">
      <c r="A1622" t="s">
        <v>5220</v>
      </c>
    </row>
    <row r="1623" spans="1:1" x14ac:dyDescent="0.2">
      <c r="A1623" t="s">
        <v>5221</v>
      </c>
    </row>
    <row r="1624" spans="1:1" x14ac:dyDescent="0.2">
      <c r="A1624" t="s">
        <v>1502</v>
      </c>
    </row>
    <row r="1625" spans="1:1" x14ac:dyDescent="0.2">
      <c r="A1625" t="s">
        <v>333</v>
      </c>
    </row>
    <row r="1626" spans="1:1" x14ac:dyDescent="0.2">
      <c r="A1626" t="s">
        <v>332</v>
      </c>
    </row>
    <row r="1627" spans="1:1" x14ac:dyDescent="0.2">
      <c r="A1627" t="s">
        <v>4686</v>
      </c>
    </row>
    <row r="1628" spans="1:1" x14ac:dyDescent="0.2">
      <c r="A1628" t="s">
        <v>399</v>
      </c>
    </row>
    <row r="1629" spans="1:1" x14ac:dyDescent="0.2">
      <c r="A1629" t="s">
        <v>4687</v>
      </c>
    </row>
    <row r="1630" spans="1:1" x14ac:dyDescent="0.2">
      <c r="A1630" t="s">
        <v>4688</v>
      </c>
    </row>
    <row r="1631" spans="1:1" x14ac:dyDescent="0.2">
      <c r="A1631" t="s">
        <v>4689</v>
      </c>
    </row>
    <row r="1632" spans="1:1" x14ac:dyDescent="0.2">
      <c r="A1632" t="s">
        <v>4690</v>
      </c>
    </row>
    <row r="1633" spans="1:1" x14ac:dyDescent="0.2">
      <c r="A1633" t="s">
        <v>398</v>
      </c>
    </row>
    <row r="1634" spans="1:1" x14ac:dyDescent="0.2">
      <c r="A1634" t="s">
        <v>4691</v>
      </c>
    </row>
    <row r="1635" spans="1:1" x14ac:dyDescent="0.2">
      <c r="A1635" t="s">
        <v>3162</v>
      </c>
    </row>
    <row r="1636" spans="1:1" x14ac:dyDescent="0.2">
      <c r="A1636" t="s">
        <v>1464</v>
      </c>
    </row>
    <row r="1637" spans="1:1" x14ac:dyDescent="0.2">
      <c r="A1637" t="s">
        <v>1465</v>
      </c>
    </row>
    <row r="1638" spans="1:1" x14ac:dyDescent="0.2">
      <c r="A1638" t="s">
        <v>1466</v>
      </c>
    </row>
    <row r="1639" spans="1:1" x14ac:dyDescent="0.2">
      <c r="A1639" t="s">
        <v>1469</v>
      </c>
    </row>
    <row r="1640" spans="1:1" x14ac:dyDescent="0.2">
      <c r="A1640" t="s">
        <v>1470</v>
      </c>
    </row>
    <row r="1641" spans="1:1" x14ac:dyDescent="0.2">
      <c r="A1641" t="s">
        <v>3163</v>
      </c>
    </row>
    <row r="1642" spans="1:1" x14ac:dyDescent="0.2">
      <c r="A1642" t="s">
        <v>300</v>
      </c>
    </row>
    <row r="1643" spans="1:1" x14ac:dyDescent="0.2">
      <c r="A1643" t="s">
        <v>336</v>
      </c>
    </row>
    <row r="1644" spans="1:1" x14ac:dyDescent="0.2">
      <c r="A1644" t="s">
        <v>3164</v>
      </c>
    </row>
    <row r="1645" spans="1:1" x14ac:dyDescent="0.2">
      <c r="A1645" t="s">
        <v>4223</v>
      </c>
    </row>
    <row r="1646" spans="1:1" x14ac:dyDescent="0.2">
      <c r="A1646" t="s">
        <v>1503</v>
      </c>
    </row>
    <row r="1647" spans="1:1" x14ac:dyDescent="0.2">
      <c r="A1647" t="s">
        <v>3165</v>
      </c>
    </row>
    <row r="1648" spans="1:1" x14ac:dyDescent="0.2">
      <c r="A1648" t="s">
        <v>3166</v>
      </c>
    </row>
    <row r="1649" spans="1:1" x14ac:dyDescent="0.2">
      <c r="A1649" t="s">
        <v>4220</v>
      </c>
    </row>
    <row r="1650" spans="1:1" x14ac:dyDescent="0.2">
      <c r="A1650" t="s">
        <v>4221</v>
      </c>
    </row>
    <row r="1651" spans="1:1" x14ac:dyDescent="0.2">
      <c r="A1651" t="s">
        <v>4222</v>
      </c>
    </row>
    <row r="1652" spans="1:1" x14ac:dyDescent="0.2">
      <c r="A1652" t="s">
        <v>2883</v>
      </c>
    </row>
    <row r="1653" spans="1:1" x14ac:dyDescent="0.2">
      <c r="A1653" t="s">
        <v>2884</v>
      </c>
    </row>
    <row r="1654" spans="1:1" x14ac:dyDescent="0.2">
      <c r="A1654" t="s">
        <v>2885</v>
      </c>
    </row>
    <row r="1655" spans="1:1" x14ac:dyDescent="0.2">
      <c r="A1655" t="s">
        <v>3651</v>
      </c>
    </row>
    <row r="1656" spans="1:1" x14ac:dyDescent="0.2">
      <c r="A1656" t="s">
        <v>645</v>
      </c>
    </row>
    <row r="1657" spans="1:1" x14ac:dyDescent="0.2">
      <c r="A1657" t="s">
        <v>3652</v>
      </c>
    </row>
    <row r="1658" spans="1:1" x14ac:dyDescent="0.2">
      <c r="A1658" t="s">
        <v>502</v>
      </c>
    </row>
    <row r="1659" spans="1:1" x14ac:dyDescent="0.2">
      <c r="A1659" t="s">
        <v>4913</v>
      </c>
    </row>
    <row r="1660" spans="1:1" x14ac:dyDescent="0.2">
      <c r="A1660" t="s">
        <v>734</v>
      </c>
    </row>
    <row r="1661" spans="1:1" x14ac:dyDescent="0.2">
      <c r="A1661" t="s">
        <v>248</v>
      </c>
    </row>
    <row r="1662" spans="1:1" x14ac:dyDescent="0.2">
      <c r="A1662" t="s">
        <v>4914</v>
      </c>
    </row>
    <row r="1663" spans="1:1" x14ac:dyDescent="0.2">
      <c r="A1663" t="s">
        <v>575</v>
      </c>
    </row>
    <row r="1664" spans="1:1" x14ac:dyDescent="0.2">
      <c r="A1664" t="s">
        <v>4915</v>
      </c>
    </row>
    <row r="1665" spans="1:1" x14ac:dyDescent="0.2">
      <c r="A1665" t="s">
        <v>4916</v>
      </c>
    </row>
    <row r="1666" spans="1:1" x14ac:dyDescent="0.2">
      <c r="A1666" t="s">
        <v>4917</v>
      </c>
    </row>
    <row r="1667" spans="1:1" x14ac:dyDescent="0.2">
      <c r="A1667" t="s">
        <v>4918</v>
      </c>
    </row>
    <row r="1668" spans="1:1" x14ac:dyDescent="0.2">
      <c r="A1668" t="s">
        <v>520</v>
      </c>
    </row>
    <row r="1669" spans="1:1" x14ac:dyDescent="0.2">
      <c r="A1669" t="s">
        <v>1755</v>
      </c>
    </row>
    <row r="1670" spans="1:1" x14ac:dyDescent="0.2">
      <c r="A1670" t="s">
        <v>4919</v>
      </c>
    </row>
    <row r="1671" spans="1:1" x14ac:dyDescent="0.2">
      <c r="A1671" t="s">
        <v>4920</v>
      </c>
    </row>
    <row r="1672" spans="1:1" x14ac:dyDescent="0.2">
      <c r="A1672" t="s">
        <v>4921</v>
      </c>
    </row>
    <row r="1673" spans="1:1" x14ac:dyDescent="0.2">
      <c r="A1673" t="s">
        <v>4922</v>
      </c>
    </row>
    <row r="1674" spans="1:1" x14ac:dyDescent="0.2">
      <c r="A1674" t="s">
        <v>4923</v>
      </c>
    </row>
    <row r="1675" spans="1:1" x14ac:dyDescent="0.2">
      <c r="A1675" t="s">
        <v>4924</v>
      </c>
    </row>
    <row r="1676" spans="1:1" x14ac:dyDescent="0.2">
      <c r="A1676" t="s">
        <v>4925</v>
      </c>
    </row>
    <row r="1677" spans="1:1" x14ac:dyDescent="0.2">
      <c r="A1677" t="s">
        <v>4926</v>
      </c>
    </row>
    <row r="1678" spans="1:1" x14ac:dyDescent="0.2">
      <c r="A1678" t="s">
        <v>4927</v>
      </c>
    </row>
    <row r="1679" spans="1:1" x14ac:dyDescent="0.2">
      <c r="A1679" t="s">
        <v>4928</v>
      </c>
    </row>
    <row r="1680" spans="1:1" x14ac:dyDescent="0.2">
      <c r="A1680" t="s">
        <v>1504</v>
      </c>
    </row>
    <row r="1681" spans="1:1" x14ac:dyDescent="0.2">
      <c r="A1681" t="s">
        <v>4261</v>
      </c>
    </row>
    <row r="1682" spans="1:1" x14ac:dyDescent="0.2">
      <c r="A1682" t="s">
        <v>4262</v>
      </c>
    </row>
    <row r="1683" spans="1:1" x14ac:dyDescent="0.2">
      <c r="A1683" t="s">
        <v>4302</v>
      </c>
    </row>
    <row r="1684" spans="1:1" x14ac:dyDescent="0.2">
      <c r="A1684" t="s">
        <v>4303</v>
      </c>
    </row>
    <row r="1685" spans="1:1" x14ac:dyDescent="0.2">
      <c r="A1685" t="s">
        <v>5222</v>
      </c>
    </row>
    <row r="1686" spans="1:1" x14ac:dyDescent="0.2">
      <c r="A1686" t="s">
        <v>5223</v>
      </c>
    </row>
    <row r="1687" spans="1:1" x14ac:dyDescent="0.2">
      <c r="A1687" t="s">
        <v>4304</v>
      </c>
    </row>
    <row r="1688" spans="1:1" x14ac:dyDescent="0.2">
      <c r="A1688" t="s">
        <v>5224</v>
      </c>
    </row>
    <row r="1689" spans="1:1" x14ac:dyDescent="0.2">
      <c r="A1689" t="s">
        <v>499</v>
      </c>
    </row>
    <row r="1690" spans="1:1" x14ac:dyDescent="0.2">
      <c r="A1690" t="s">
        <v>4134</v>
      </c>
    </row>
    <row r="1691" spans="1:1" x14ac:dyDescent="0.2">
      <c r="A1691" t="s">
        <v>4135</v>
      </c>
    </row>
    <row r="1692" spans="1:1" x14ac:dyDescent="0.2">
      <c r="A1692" t="s">
        <v>4136</v>
      </c>
    </row>
    <row r="1693" spans="1:1" x14ac:dyDescent="0.2">
      <c r="A1693" t="s">
        <v>5225</v>
      </c>
    </row>
    <row r="1694" spans="1:1" x14ac:dyDescent="0.2">
      <c r="A1694" t="s">
        <v>4137</v>
      </c>
    </row>
    <row r="1695" spans="1:1" x14ac:dyDescent="0.2">
      <c r="A1695" t="s">
        <v>4138</v>
      </c>
    </row>
    <row r="1696" spans="1:1" x14ac:dyDescent="0.2">
      <c r="A1696" t="s">
        <v>1505</v>
      </c>
    </row>
    <row r="1697" spans="1:1" x14ac:dyDescent="0.2">
      <c r="A1697" t="s">
        <v>1507</v>
      </c>
    </row>
    <row r="1698" spans="1:1" x14ac:dyDescent="0.2">
      <c r="A1698" t="s">
        <v>1506</v>
      </c>
    </row>
    <row r="1699" spans="1:1" x14ac:dyDescent="0.2">
      <c r="A1699" t="s">
        <v>1508</v>
      </c>
    </row>
    <row r="1700" spans="1:1" x14ac:dyDescent="0.2">
      <c r="A1700" t="s">
        <v>1509</v>
      </c>
    </row>
    <row r="1701" spans="1:1" x14ac:dyDescent="0.2">
      <c r="A1701" t="s">
        <v>4139</v>
      </c>
    </row>
    <row r="1702" spans="1:1" x14ac:dyDescent="0.2">
      <c r="A1702" t="s">
        <v>2025</v>
      </c>
    </row>
    <row r="1703" spans="1:1" x14ac:dyDescent="0.2">
      <c r="A1703" t="s">
        <v>5226</v>
      </c>
    </row>
    <row r="1704" spans="1:1" x14ac:dyDescent="0.2">
      <c r="A1704" t="s">
        <v>2026</v>
      </c>
    </row>
    <row r="1705" spans="1:1" x14ac:dyDescent="0.2">
      <c r="A1705" t="s">
        <v>778</v>
      </c>
    </row>
    <row r="1706" spans="1:1" x14ac:dyDescent="0.2">
      <c r="A1706" t="s">
        <v>5227</v>
      </c>
    </row>
    <row r="1707" spans="1:1" x14ac:dyDescent="0.2">
      <c r="A1707" t="s">
        <v>5228</v>
      </c>
    </row>
    <row r="1708" spans="1:1" x14ac:dyDescent="0.2">
      <c r="A1708" t="s">
        <v>5229</v>
      </c>
    </row>
    <row r="1709" spans="1:1" x14ac:dyDescent="0.2">
      <c r="A1709" t="s">
        <v>5230</v>
      </c>
    </row>
    <row r="1710" spans="1:1" x14ac:dyDescent="0.2">
      <c r="A1710" t="s">
        <v>5231</v>
      </c>
    </row>
    <row r="1711" spans="1:1" x14ac:dyDescent="0.2">
      <c r="A1711" t="s">
        <v>5232</v>
      </c>
    </row>
    <row r="1712" spans="1:1" x14ac:dyDescent="0.2">
      <c r="A1712" t="s">
        <v>5233</v>
      </c>
    </row>
    <row r="1713" spans="1:1" x14ac:dyDescent="0.2">
      <c r="A1713" t="s">
        <v>5234</v>
      </c>
    </row>
    <row r="1714" spans="1:1" x14ac:dyDescent="0.2">
      <c r="A1714" t="s">
        <v>5235</v>
      </c>
    </row>
    <row r="1715" spans="1:1" x14ac:dyDescent="0.2">
      <c r="A1715" t="s">
        <v>5236</v>
      </c>
    </row>
    <row r="1716" spans="1:1" x14ac:dyDescent="0.2">
      <c r="A1716" t="s">
        <v>5237</v>
      </c>
    </row>
    <row r="1717" spans="1:1" x14ac:dyDescent="0.2">
      <c r="A1717" t="s">
        <v>5238</v>
      </c>
    </row>
    <row r="1718" spans="1:1" x14ac:dyDescent="0.2">
      <c r="A1718" t="s">
        <v>5239</v>
      </c>
    </row>
    <row r="1719" spans="1:1" x14ac:dyDescent="0.2">
      <c r="A1719" t="s">
        <v>5240</v>
      </c>
    </row>
    <row r="1720" spans="1:1" x14ac:dyDescent="0.2">
      <c r="A1720" t="s">
        <v>5241</v>
      </c>
    </row>
    <row r="1721" spans="1:1" x14ac:dyDescent="0.2">
      <c r="A1721" t="s">
        <v>5242</v>
      </c>
    </row>
    <row r="1722" spans="1:1" x14ac:dyDescent="0.2">
      <c r="A1722" t="s">
        <v>5243</v>
      </c>
    </row>
    <row r="1723" spans="1:1" x14ac:dyDescent="0.2">
      <c r="A1723" t="s">
        <v>5244</v>
      </c>
    </row>
    <row r="1724" spans="1:1" x14ac:dyDescent="0.2">
      <c r="A1724" t="s">
        <v>5245</v>
      </c>
    </row>
    <row r="1725" spans="1:1" x14ac:dyDescent="0.2">
      <c r="A1725" t="s">
        <v>5246</v>
      </c>
    </row>
    <row r="1726" spans="1:1" x14ac:dyDescent="0.2">
      <c r="A1726" t="s">
        <v>5247</v>
      </c>
    </row>
    <row r="1727" spans="1:1" x14ac:dyDescent="0.2">
      <c r="A1727" t="s">
        <v>5248</v>
      </c>
    </row>
    <row r="1728" spans="1:1" x14ac:dyDescent="0.2">
      <c r="A1728" t="s">
        <v>5249</v>
      </c>
    </row>
    <row r="1729" spans="1:1" x14ac:dyDescent="0.2">
      <c r="A1729" t="s">
        <v>5250</v>
      </c>
    </row>
    <row r="1730" spans="1:1" x14ac:dyDescent="0.2">
      <c r="A1730" t="s">
        <v>5251</v>
      </c>
    </row>
    <row r="1731" spans="1:1" x14ac:dyDescent="0.2">
      <c r="A1731" t="s">
        <v>5252</v>
      </c>
    </row>
    <row r="1732" spans="1:1" x14ac:dyDescent="0.2">
      <c r="A1732" t="s">
        <v>5253</v>
      </c>
    </row>
    <row r="1733" spans="1:1" x14ac:dyDescent="0.2">
      <c r="A1733" t="s">
        <v>5254</v>
      </c>
    </row>
    <row r="1734" spans="1:1" x14ac:dyDescent="0.2">
      <c r="A1734" t="s">
        <v>5255</v>
      </c>
    </row>
    <row r="1735" spans="1:1" x14ac:dyDescent="0.2">
      <c r="A1735" t="s">
        <v>5256</v>
      </c>
    </row>
    <row r="1736" spans="1:1" x14ac:dyDescent="0.2">
      <c r="A1736" t="s">
        <v>5257</v>
      </c>
    </row>
    <row r="1737" spans="1:1" x14ac:dyDescent="0.2">
      <c r="A1737" t="s">
        <v>5258</v>
      </c>
    </row>
    <row r="1738" spans="1:1" x14ac:dyDescent="0.2">
      <c r="A1738" t="s">
        <v>5259</v>
      </c>
    </row>
    <row r="1739" spans="1:1" x14ac:dyDescent="0.2">
      <c r="A1739" t="s">
        <v>5260</v>
      </c>
    </row>
    <row r="1740" spans="1:1" x14ac:dyDescent="0.2">
      <c r="A1740" t="s">
        <v>5261</v>
      </c>
    </row>
    <row r="1741" spans="1:1" x14ac:dyDescent="0.2">
      <c r="A1741" t="s">
        <v>5262</v>
      </c>
    </row>
    <row r="1742" spans="1:1" x14ac:dyDescent="0.2">
      <c r="A1742" t="s">
        <v>5263</v>
      </c>
    </row>
    <row r="1743" spans="1:1" x14ac:dyDescent="0.2">
      <c r="A1743" t="s">
        <v>5264</v>
      </c>
    </row>
    <row r="1744" spans="1:1" x14ac:dyDescent="0.2">
      <c r="A1744" t="s">
        <v>5265</v>
      </c>
    </row>
    <row r="1745" spans="1:1" x14ac:dyDescent="0.2">
      <c r="A1745" t="s">
        <v>5266</v>
      </c>
    </row>
    <row r="1746" spans="1:1" x14ac:dyDescent="0.2">
      <c r="A1746" t="s">
        <v>5267</v>
      </c>
    </row>
    <row r="1747" spans="1:1" x14ac:dyDescent="0.2">
      <c r="A1747" t="s">
        <v>5268</v>
      </c>
    </row>
    <row r="1748" spans="1:1" x14ac:dyDescent="0.2">
      <c r="A1748" t="s">
        <v>5269</v>
      </c>
    </row>
    <row r="1749" spans="1:1" x14ac:dyDescent="0.2">
      <c r="A1749" t="s">
        <v>5270</v>
      </c>
    </row>
    <row r="1750" spans="1:1" x14ac:dyDescent="0.2">
      <c r="A1750" t="s">
        <v>5271</v>
      </c>
    </row>
    <row r="1751" spans="1:1" x14ac:dyDescent="0.2">
      <c r="A1751" t="s">
        <v>5272</v>
      </c>
    </row>
    <row r="1752" spans="1:1" x14ac:dyDescent="0.2">
      <c r="A1752" t="s">
        <v>5273</v>
      </c>
    </row>
    <row r="1753" spans="1:1" x14ac:dyDescent="0.2">
      <c r="A1753" t="s">
        <v>5274</v>
      </c>
    </row>
    <row r="1754" spans="1:1" x14ac:dyDescent="0.2">
      <c r="A1754" t="s">
        <v>1510</v>
      </c>
    </row>
    <row r="1755" spans="1:1" x14ac:dyDescent="0.2">
      <c r="A1755" t="s">
        <v>2027</v>
      </c>
    </row>
    <row r="1756" spans="1:1" x14ac:dyDescent="0.2">
      <c r="A1756" t="s">
        <v>2028</v>
      </c>
    </row>
    <row r="1757" spans="1:1" x14ac:dyDescent="0.2">
      <c r="A1757" t="s">
        <v>0</v>
      </c>
    </row>
    <row r="1758" spans="1:1" x14ac:dyDescent="0.2">
      <c r="A1758" t="s">
        <v>1</v>
      </c>
    </row>
    <row r="1759" spans="1:1" x14ac:dyDescent="0.2">
      <c r="A1759" t="s">
        <v>5275</v>
      </c>
    </row>
    <row r="1760" spans="1:1" x14ac:dyDescent="0.2">
      <c r="A1760" t="s">
        <v>2</v>
      </c>
    </row>
    <row r="1761" spans="1:1" x14ac:dyDescent="0.2">
      <c r="A1761" t="s">
        <v>3</v>
      </c>
    </row>
    <row r="1762" spans="1:1" x14ac:dyDescent="0.2">
      <c r="A1762" t="s">
        <v>4</v>
      </c>
    </row>
    <row r="1763" spans="1:1" x14ac:dyDescent="0.2">
      <c r="A1763" t="s">
        <v>5</v>
      </c>
    </row>
    <row r="1764" spans="1:1" x14ac:dyDescent="0.2">
      <c r="A1764" t="s">
        <v>6</v>
      </c>
    </row>
    <row r="1765" spans="1:1" x14ac:dyDescent="0.2">
      <c r="A1765" t="s">
        <v>7</v>
      </c>
    </row>
    <row r="1766" spans="1:1" x14ac:dyDescent="0.2">
      <c r="A1766" t="s">
        <v>8</v>
      </c>
    </row>
    <row r="1767" spans="1:1" x14ac:dyDescent="0.2">
      <c r="A1767" t="s">
        <v>9</v>
      </c>
    </row>
    <row r="1768" spans="1:1" x14ac:dyDescent="0.2">
      <c r="A1768" t="s">
        <v>10</v>
      </c>
    </row>
    <row r="1769" spans="1:1" x14ac:dyDescent="0.2">
      <c r="A1769" t="s">
        <v>11</v>
      </c>
    </row>
    <row r="1770" spans="1:1" x14ac:dyDescent="0.2">
      <c r="A1770" t="s">
        <v>12</v>
      </c>
    </row>
    <row r="1771" spans="1:1" x14ac:dyDescent="0.2">
      <c r="A1771" t="s">
        <v>13</v>
      </c>
    </row>
    <row r="1772" spans="1:1" x14ac:dyDescent="0.2">
      <c r="A1772" t="s">
        <v>14</v>
      </c>
    </row>
    <row r="1773" spans="1:1" x14ac:dyDescent="0.2">
      <c r="A1773" t="s">
        <v>2881</v>
      </c>
    </row>
    <row r="1774" spans="1:1" x14ac:dyDescent="0.2">
      <c r="A1774" t="s">
        <v>3348</v>
      </c>
    </row>
    <row r="1775" spans="1:1" x14ac:dyDescent="0.2">
      <c r="A1775" t="s">
        <v>5276</v>
      </c>
    </row>
    <row r="1776" spans="1:1" x14ac:dyDescent="0.2">
      <c r="A1776" t="s">
        <v>5277</v>
      </c>
    </row>
    <row r="1777" spans="1:1" x14ac:dyDescent="0.2">
      <c r="A1777" t="s">
        <v>5278</v>
      </c>
    </row>
    <row r="1778" spans="1:1" x14ac:dyDescent="0.2">
      <c r="A1778" t="s">
        <v>5279</v>
      </c>
    </row>
    <row r="1779" spans="1:1" x14ac:dyDescent="0.2">
      <c r="A1779" t="s">
        <v>3349</v>
      </c>
    </row>
    <row r="1780" spans="1:1" x14ac:dyDescent="0.2">
      <c r="A1780" t="s">
        <v>3350</v>
      </c>
    </row>
    <row r="1781" spans="1:1" x14ac:dyDescent="0.2">
      <c r="A1781" t="s">
        <v>1511</v>
      </c>
    </row>
    <row r="1782" spans="1:1" x14ac:dyDescent="0.2">
      <c r="A1782" t="s">
        <v>5280</v>
      </c>
    </row>
    <row r="1783" spans="1:1" x14ac:dyDescent="0.2">
      <c r="A1783" t="s">
        <v>254</v>
      </c>
    </row>
    <row r="1784" spans="1:1" x14ac:dyDescent="0.2">
      <c r="A1784" t="s">
        <v>3351</v>
      </c>
    </row>
    <row r="1785" spans="1:1" x14ac:dyDescent="0.2">
      <c r="A1785" t="s">
        <v>3352</v>
      </c>
    </row>
    <row r="1786" spans="1:1" x14ac:dyDescent="0.2">
      <c r="A1786" t="s">
        <v>5281</v>
      </c>
    </row>
    <row r="1787" spans="1:1" x14ac:dyDescent="0.2">
      <c r="A1787" t="s">
        <v>5282</v>
      </c>
    </row>
    <row r="1788" spans="1:1" x14ac:dyDescent="0.2">
      <c r="A1788" t="s">
        <v>3353</v>
      </c>
    </row>
    <row r="1789" spans="1:1" x14ac:dyDescent="0.2">
      <c r="A1789" t="s">
        <v>3354</v>
      </c>
    </row>
    <row r="1790" spans="1:1" x14ac:dyDescent="0.2">
      <c r="A1790" t="s">
        <v>3355</v>
      </c>
    </row>
    <row r="1791" spans="1:1" x14ac:dyDescent="0.2">
      <c r="A1791" t="s">
        <v>3356</v>
      </c>
    </row>
    <row r="1792" spans="1:1" x14ac:dyDescent="0.2">
      <c r="A1792" t="s">
        <v>3357</v>
      </c>
    </row>
    <row r="1793" spans="1:1" x14ac:dyDescent="0.2">
      <c r="A1793" t="s">
        <v>3358</v>
      </c>
    </row>
    <row r="1794" spans="1:1" x14ac:dyDescent="0.2">
      <c r="A1794" t="s">
        <v>1512</v>
      </c>
    </row>
    <row r="1795" spans="1:1" x14ac:dyDescent="0.2">
      <c r="A1795" t="s">
        <v>3359</v>
      </c>
    </row>
    <row r="1796" spans="1:1" x14ac:dyDescent="0.2">
      <c r="A1796" t="s">
        <v>3360</v>
      </c>
    </row>
    <row r="1797" spans="1:1" x14ac:dyDescent="0.2">
      <c r="A1797" t="s">
        <v>3361</v>
      </c>
    </row>
    <row r="1798" spans="1:1" x14ac:dyDescent="0.2">
      <c r="A1798" t="s">
        <v>5283</v>
      </c>
    </row>
    <row r="1799" spans="1:1" x14ac:dyDescent="0.2">
      <c r="A1799" t="s">
        <v>3362</v>
      </c>
    </row>
    <row r="1800" spans="1:1" x14ac:dyDescent="0.2">
      <c r="A1800" t="s">
        <v>3363</v>
      </c>
    </row>
    <row r="1801" spans="1:1" x14ac:dyDescent="0.2">
      <c r="A1801" t="s">
        <v>3364</v>
      </c>
    </row>
    <row r="1802" spans="1:1" x14ac:dyDescent="0.2">
      <c r="A1802" t="s">
        <v>3365</v>
      </c>
    </row>
    <row r="1803" spans="1:1" x14ac:dyDescent="0.2">
      <c r="A1803" t="s">
        <v>5284</v>
      </c>
    </row>
    <row r="1804" spans="1:1" x14ac:dyDescent="0.2">
      <c r="A1804" t="s">
        <v>5285</v>
      </c>
    </row>
    <row r="1805" spans="1:1" x14ac:dyDescent="0.2">
      <c r="A1805" t="s">
        <v>5286</v>
      </c>
    </row>
    <row r="1806" spans="1:1" x14ac:dyDescent="0.2">
      <c r="A1806" t="s">
        <v>3366</v>
      </c>
    </row>
    <row r="1807" spans="1:1" x14ac:dyDescent="0.2">
      <c r="A1807" t="s">
        <v>735</v>
      </c>
    </row>
    <row r="1808" spans="1:1" x14ac:dyDescent="0.2">
      <c r="A1808" t="s">
        <v>3367</v>
      </c>
    </row>
    <row r="1809" spans="1:1" x14ac:dyDescent="0.2">
      <c r="A1809" t="s">
        <v>3368</v>
      </c>
    </row>
    <row r="1810" spans="1:1" x14ac:dyDescent="0.2">
      <c r="A1810" t="s">
        <v>3369</v>
      </c>
    </row>
    <row r="1811" spans="1:1" x14ac:dyDescent="0.2">
      <c r="A1811" t="s">
        <v>3370</v>
      </c>
    </row>
    <row r="1812" spans="1:1" x14ac:dyDescent="0.2">
      <c r="A1812" t="s">
        <v>3371</v>
      </c>
    </row>
    <row r="1813" spans="1:1" x14ac:dyDescent="0.2">
      <c r="A1813" t="s">
        <v>3372</v>
      </c>
    </row>
    <row r="1814" spans="1:1" x14ac:dyDescent="0.2">
      <c r="A1814" t="s">
        <v>3373</v>
      </c>
    </row>
    <row r="1815" spans="1:1" x14ac:dyDescent="0.2">
      <c r="A1815" t="s">
        <v>3374</v>
      </c>
    </row>
    <row r="1816" spans="1:1" x14ac:dyDescent="0.2">
      <c r="A1816" t="s">
        <v>2946</v>
      </c>
    </row>
    <row r="1817" spans="1:1" x14ac:dyDescent="0.2">
      <c r="A1817" t="s">
        <v>2947</v>
      </c>
    </row>
    <row r="1818" spans="1:1" x14ac:dyDescent="0.2">
      <c r="A1818" t="s">
        <v>2948</v>
      </c>
    </row>
    <row r="1819" spans="1:1" x14ac:dyDescent="0.2">
      <c r="A1819" t="s">
        <v>4168</v>
      </c>
    </row>
    <row r="1820" spans="1:1" x14ac:dyDescent="0.2">
      <c r="A1820" t="s">
        <v>4169</v>
      </c>
    </row>
    <row r="1821" spans="1:1" x14ac:dyDescent="0.2">
      <c r="A1821" t="s">
        <v>4170</v>
      </c>
    </row>
    <row r="1822" spans="1:1" x14ac:dyDescent="0.2">
      <c r="A1822" t="s">
        <v>4171</v>
      </c>
    </row>
    <row r="1823" spans="1:1" x14ac:dyDescent="0.2">
      <c r="A1823" t="s">
        <v>500</v>
      </c>
    </row>
    <row r="1824" spans="1:1" x14ac:dyDescent="0.2">
      <c r="A1824" t="s">
        <v>4172</v>
      </c>
    </row>
    <row r="1825" spans="1:1" x14ac:dyDescent="0.2">
      <c r="A1825" t="s">
        <v>4173</v>
      </c>
    </row>
    <row r="1826" spans="1:1" x14ac:dyDescent="0.2">
      <c r="A1826" t="s">
        <v>1476</v>
      </c>
    </row>
    <row r="1827" spans="1:1" x14ac:dyDescent="0.2">
      <c r="A1827" t="s">
        <v>4174</v>
      </c>
    </row>
    <row r="1828" spans="1:1" x14ac:dyDescent="0.2">
      <c r="A1828" t="s">
        <v>4175</v>
      </c>
    </row>
    <row r="1829" spans="1:1" x14ac:dyDescent="0.2">
      <c r="A1829" t="s">
        <v>4176</v>
      </c>
    </row>
    <row r="1830" spans="1:1" x14ac:dyDescent="0.2">
      <c r="A1830" t="s">
        <v>5287</v>
      </c>
    </row>
    <row r="1831" spans="1:1" x14ac:dyDescent="0.2">
      <c r="A1831" t="s">
        <v>5288</v>
      </c>
    </row>
    <row r="1832" spans="1:1" x14ac:dyDescent="0.2">
      <c r="A1832" t="s">
        <v>4177</v>
      </c>
    </row>
    <row r="1833" spans="1:1" x14ac:dyDescent="0.2">
      <c r="A1833" t="s">
        <v>2029</v>
      </c>
    </row>
    <row r="1834" spans="1:1" x14ac:dyDescent="0.2">
      <c r="A1834" t="s">
        <v>2030</v>
      </c>
    </row>
    <row r="1835" spans="1:1" x14ac:dyDescent="0.2">
      <c r="A1835" t="s">
        <v>2031</v>
      </c>
    </row>
    <row r="1836" spans="1:1" x14ac:dyDescent="0.2">
      <c r="A1836" t="s">
        <v>2032</v>
      </c>
    </row>
    <row r="1837" spans="1:1" x14ac:dyDescent="0.2">
      <c r="A1837" t="s">
        <v>2033</v>
      </c>
    </row>
    <row r="1838" spans="1:1" x14ac:dyDescent="0.2">
      <c r="A1838" t="s">
        <v>2034</v>
      </c>
    </row>
    <row r="1839" spans="1:1" x14ac:dyDescent="0.2">
      <c r="A1839" t="s">
        <v>2035</v>
      </c>
    </row>
    <row r="1840" spans="1:1" x14ac:dyDescent="0.2">
      <c r="A1840" t="s">
        <v>2036</v>
      </c>
    </row>
    <row r="1841" spans="1:1" x14ac:dyDescent="0.2">
      <c r="A1841" t="s">
        <v>1806</v>
      </c>
    </row>
    <row r="1842" spans="1:1" x14ac:dyDescent="0.2">
      <c r="A1842" t="s">
        <v>2037</v>
      </c>
    </row>
    <row r="1843" spans="1:1" x14ac:dyDescent="0.2">
      <c r="A1843" t="s">
        <v>5289</v>
      </c>
    </row>
    <row r="1844" spans="1:1" x14ac:dyDescent="0.2">
      <c r="A1844" t="s">
        <v>2038</v>
      </c>
    </row>
    <row r="1845" spans="1:1" x14ac:dyDescent="0.2">
      <c r="A1845" t="s">
        <v>2039</v>
      </c>
    </row>
    <row r="1846" spans="1:1" x14ac:dyDescent="0.2">
      <c r="A1846" t="s">
        <v>2040</v>
      </c>
    </row>
    <row r="1847" spans="1:1" x14ac:dyDescent="0.2">
      <c r="A1847" t="s">
        <v>2041</v>
      </c>
    </row>
    <row r="1848" spans="1:1" x14ac:dyDescent="0.2">
      <c r="A1848" t="s">
        <v>2042</v>
      </c>
    </row>
    <row r="1849" spans="1:1" x14ac:dyDescent="0.2">
      <c r="A1849" t="s">
        <v>3322</v>
      </c>
    </row>
    <row r="1850" spans="1:1" x14ac:dyDescent="0.2">
      <c r="A1850" t="s">
        <v>3323</v>
      </c>
    </row>
    <row r="1851" spans="1:1" x14ac:dyDescent="0.2">
      <c r="A1851" t="s">
        <v>3324</v>
      </c>
    </row>
    <row r="1852" spans="1:1" x14ac:dyDescent="0.2">
      <c r="A1852" t="s">
        <v>3325</v>
      </c>
    </row>
    <row r="1853" spans="1:1" x14ac:dyDescent="0.2">
      <c r="A1853" t="s">
        <v>3326</v>
      </c>
    </row>
    <row r="1854" spans="1:1" x14ac:dyDescent="0.2">
      <c r="A1854" t="s">
        <v>4298</v>
      </c>
    </row>
    <row r="1855" spans="1:1" x14ac:dyDescent="0.2">
      <c r="A1855" t="s">
        <v>5290</v>
      </c>
    </row>
    <row r="1856" spans="1:1" x14ac:dyDescent="0.2">
      <c r="A1856" t="s">
        <v>4299</v>
      </c>
    </row>
    <row r="1857" spans="1:1" x14ac:dyDescent="0.2">
      <c r="A1857" t="s">
        <v>4300</v>
      </c>
    </row>
    <row r="1858" spans="1:1" x14ac:dyDescent="0.2">
      <c r="A1858" t="s">
        <v>4301</v>
      </c>
    </row>
    <row r="1859" spans="1:1" x14ac:dyDescent="0.2">
      <c r="A1859" t="s">
        <v>495</v>
      </c>
    </row>
    <row r="1860" spans="1:1" x14ac:dyDescent="0.2">
      <c r="A1860" t="s">
        <v>4132</v>
      </c>
    </row>
    <row r="1861" spans="1:1" x14ac:dyDescent="0.2">
      <c r="A1861" t="s">
        <v>496</v>
      </c>
    </row>
    <row r="1862" spans="1:1" x14ac:dyDescent="0.2">
      <c r="A1862" t="s">
        <v>4133</v>
      </c>
    </row>
    <row r="1863" spans="1:1" x14ac:dyDescent="0.2">
      <c r="A1863" t="s">
        <v>3314</v>
      </c>
    </row>
    <row r="1864" spans="1:1" x14ac:dyDescent="0.2">
      <c r="A1864" t="s">
        <v>3315</v>
      </c>
    </row>
    <row r="1865" spans="1:1" x14ac:dyDescent="0.2">
      <c r="A1865" t="s">
        <v>788</v>
      </c>
    </row>
    <row r="1866" spans="1:1" x14ac:dyDescent="0.2">
      <c r="A1866" t="s">
        <v>1478</v>
      </c>
    </row>
    <row r="1867" spans="1:1" x14ac:dyDescent="0.2">
      <c r="A1867" t="s">
        <v>3318</v>
      </c>
    </row>
    <row r="1868" spans="1:1" x14ac:dyDescent="0.2">
      <c r="A1868" t="s">
        <v>3319</v>
      </c>
    </row>
    <row r="1869" spans="1:1" x14ac:dyDescent="0.2">
      <c r="A1869" t="s">
        <v>3320</v>
      </c>
    </row>
    <row r="1870" spans="1:1" x14ac:dyDescent="0.2">
      <c r="A1870" t="s">
        <v>3321</v>
      </c>
    </row>
    <row r="1871" spans="1:1" x14ac:dyDescent="0.2">
      <c r="A1871" t="s">
        <v>3316</v>
      </c>
    </row>
    <row r="1872" spans="1:1" x14ac:dyDescent="0.2">
      <c r="A1872" t="s">
        <v>497</v>
      </c>
    </row>
    <row r="1873" spans="1:1" x14ac:dyDescent="0.2">
      <c r="A1873" t="s">
        <v>3317</v>
      </c>
    </row>
    <row r="1874" spans="1:1" x14ac:dyDescent="0.2">
      <c r="A1874" t="s">
        <v>3820</v>
      </c>
    </row>
    <row r="1875" spans="1:1" x14ac:dyDescent="0.2">
      <c r="A1875" t="s">
        <v>3821</v>
      </c>
    </row>
    <row r="1876" spans="1:1" x14ac:dyDescent="0.2">
      <c r="A1876" t="s">
        <v>2882</v>
      </c>
    </row>
    <row r="1877" spans="1:1" x14ac:dyDescent="0.2">
      <c r="A1877" t="s">
        <v>1479</v>
      </c>
    </row>
    <row r="1878" spans="1:1" x14ac:dyDescent="0.2">
      <c r="A1878" t="s">
        <v>389</v>
      </c>
    </row>
    <row r="1879" spans="1:1" x14ac:dyDescent="0.2">
      <c r="A1879" t="s">
        <v>3265</v>
      </c>
    </row>
    <row r="1880" spans="1:1" x14ac:dyDescent="0.2">
      <c r="A1880" t="s">
        <v>3266</v>
      </c>
    </row>
    <row r="1881" spans="1:1" x14ac:dyDescent="0.2">
      <c r="A1881" t="s">
        <v>3267</v>
      </c>
    </row>
    <row r="1882" spans="1:1" x14ac:dyDescent="0.2">
      <c r="A1882" t="s">
        <v>3268</v>
      </c>
    </row>
    <row r="1883" spans="1:1" x14ac:dyDescent="0.2">
      <c r="A1883" t="s">
        <v>1513</v>
      </c>
    </row>
    <row r="1884" spans="1:1" x14ac:dyDescent="0.2">
      <c r="A1884" t="s">
        <v>5291</v>
      </c>
    </row>
    <row r="1885" spans="1:1" x14ac:dyDescent="0.2">
      <c r="A1885" t="s">
        <v>1514</v>
      </c>
    </row>
    <row r="1886" spans="1:1" x14ac:dyDescent="0.2">
      <c r="A1886" t="s">
        <v>3269</v>
      </c>
    </row>
    <row r="1887" spans="1:1" x14ac:dyDescent="0.2">
      <c r="A1887" t="s">
        <v>644</v>
      </c>
    </row>
    <row r="1888" spans="1:1" x14ac:dyDescent="0.2">
      <c r="A1888" t="s">
        <v>5292</v>
      </c>
    </row>
    <row r="1889" spans="1:1" x14ac:dyDescent="0.2">
      <c r="A1889" t="s">
        <v>5293</v>
      </c>
    </row>
    <row r="1890" spans="1:1" x14ac:dyDescent="0.2">
      <c r="A1890" t="s">
        <v>5294</v>
      </c>
    </row>
    <row r="1891" spans="1:1" x14ac:dyDescent="0.2">
      <c r="A1891" t="s">
        <v>5295</v>
      </c>
    </row>
    <row r="1892" spans="1:1" x14ac:dyDescent="0.2">
      <c r="A1892" t="s">
        <v>5296</v>
      </c>
    </row>
    <row r="1893" spans="1:1" x14ac:dyDescent="0.2">
      <c r="A1893" t="s">
        <v>5297</v>
      </c>
    </row>
    <row r="1894" spans="1:1" x14ac:dyDescent="0.2">
      <c r="A1894" t="s">
        <v>244</v>
      </c>
    </row>
    <row r="1895" spans="1:1" x14ac:dyDescent="0.2">
      <c r="A1895" t="s">
        <v>3270</v>
      </c>
    </row>
    <row r="1896" spans="1:1" x14ac:dyDescent="0.2">
      <c r="A1896" t="s">
        <v>3271</v>
      </c>
    </row>
    <row r="1897" spans="1:1" x14ac:dyDescent="0.2">
      <c r="A1897" t="s">
        <v>3272</v>
      </c>
    </row>
    <row r="1898" spans="1:1" x14ac:dyDescent="0.2">
      <c r="A1898" t="s">
        <v>3273</v>
      </c>
    </row>
    <row r="1899" spans="1:1" x14ac:dyDescent="0.2">
      <c r="A1899" t="s">
        <v>3274</v>
      </c>
    </row>
    <row r="1900" spans="1:1" x14ac:dyDescent="0.2">
      <c r="A1900" t="s">
        <v>2817</v>
      </c>
    </row>
    <row r="1901" spans="1:1" x14ac:dyDescent="0.2">
      <c r="A1901" t="s">
        <v>407</v>
      </c>
    </row>
    <row r="1902" spans="1:1" x14ac:dyDescent="0.2">
      <c r="A1902" t="s">
        <v>2818</v>
      </c>
    </row>
    <row r="1903" spans="1:1" x14ac:dyDescent="0.2">
      <c r="A1903" t="s">
        <v>2819</v>
      </c>
    </row>
    <row r="1904" spans="1:1" x14ac:dyDescent="0.2">
      <c r="A1904" t="s">
        <v>2820</v>
      </c>
    </row>
    <row r="1905" spans="1:1" x14ac:dyDescent="0.2">
      <c r="A1905" t="s">
        <v>2821</v>
      </c>
    </row>
    <row r="1906" spans="1:1" x14ac:dyDescent="0.2">
      <c r="A1906" t="s">
        <v>2822</v>
      </c>
    </row>
    <row r="1907" spans="1:1" x14ac:dyDescent="0.2">
      <c r="A1907" t="s">
        <v>2823</v>
      </c>
    </row>
    <row r="1908" spans="1:1" x14ac:dyDescent="0.2">
      <c r="A1908" t="s">
        <v>1515</v>
      </c>
    </row>
    <row r="1909" spans="1:1" x14ac:dyDescent="0.2">
      <c r="A1909" t="s">
        <v>1516</v>
      </c>
    </row>
    <row r="1910" spans="1:1" x14ac:dyDescent="0.2">
      <c r="A1910" t="s">
        <v>501</v>
      </c>
    </row>
    <row r="1911" spans="1:1" x14ac:dyDescent="0.2">
      <c r="A1911" t="s">
        <v>2824</v>
      </c>
    </row>
    <row r="1912" spans="1:1" x14ac:dyDescent="0.2">
      <c r="A1912" t="s">
        <v>2825</v>
      </c>
    </row>
    <row r="1913" spans="1:1" x14ac:dyDescent="0.2">
      <c r="A1913" t="s">
        <v>2826</v>
      </c>
    </row>
    <row r="1914" spans="1:1" x14ac:dyDescent="0.2">
      <c r="A1914" t="s">
        <v>2827</v>
      </c>
    </row>
    <row r="1915" spans="1:1" x14ac:dyDescent="0.2">
      <c r="A1915" t="s">
        <v>2828</v>
      </c>
    </row>
    <row r="1916" spans="1:1" x14ac:dyDescent="0.2">
      <c r="A1916" t="s">
        <v>2829</v>
      </c>
    </row>
    <row r="1917" spans="1:1" x14ac:dyDescent="0.2">
      <c r="A1917" t="s">
        <v>2830</v>
      </c>
    </row>
    <row r="1918" spans="1:1" x14ac:dyDescent="0.2">
      <c r="A1918" t="s">
        <v>2831</v>
      </c>
    </row>
    <row r="1919" spans="1:1" x14ac:dyDescent="0.2">
      <c r="A1919" t="s">
        <v>2832</v>
      </c>
    </row>
    <row r="1920" spans="1:1" x14ac:dyDescent="0.2">
      <c r="A1920" t="s">
        <v>2833</v>
      </c>
    </row>
    <row r="1921" spans="1:1" x14ac:dyDescent="0.2">
      <c r="A1921" t="s">
        <v>5298</v>
      </c>
    </row>
    <row r="1922" spans="1:1" x14ac:dyDescent="0.2">
      <c r="A1922" t="s">
        <v>3327</v>
      </c>
    </row>
    <row r="1923" spans="1:1" x14ac:dyDescent="0.2">
      <c r="A1923" t="s">
        <v>3328</v>
      </c>
    </row>
    <row r="1924" spans="1:1" x14ac:dyDescent="0.2">
      <c r="A1924" t="s">
        <v>3329</v>
      </c>
    </row>
    <row r="1925" spans="1:1" x14ac:dyDescent="0.2">
      <c r="A1925" t="s">
        <v>3330</v>
      </c>
    </row>
    <row r="1926" spans="1:1" x14ac:dyDescent="0.2">
      <c r="A1926" t="s">
        <v>4858</v>
      </c>
    </row>
    <row r="1927" spans="1:1" x14ac:dyDescent="0.2">
      <c r="A1927" t="s">
        <v>4859</v>
      </c>
    </row>
    <row r="1928" spans="1:1" x14ac:dyDescent="0.2">
      <c r="A1928" t="s">
        <v>1517</v>
      </c>
    </row>
    <row r="1929" spans="1:1" x14ac:dyDescent="0.2">
      <c r="A1929" t="s">
        <v>5299</v>
      </c>
    </row>
    <row r="1930" spans="1:1" x14ac:dyDescent="0.2">
      <c r="A1930" t="s">
        <v>5300</v>
      </c>
    </row>
    <row r="1931" spans="1:1" x14ac:dyDescent="0.2">
      <c r="A1931" t="s">
        <v>5301</v>
      </c>
    </row>
    <row r="1932" spans="1:1" x14ac:dyDescent="0.2">
      <c r="A1932" t="s">
        <v>5302</v>
      </c>
    </row>
    <row r="1933" spans="1:1" x14ac:dyDescent="0.2">
      <c r="A1933" t="s">
        <v>5303</v>
      </c>
    </row>
    <row r="1934" spans="1:1" x14ac:dyDescent="0.2">
      <c r="A1934" t="s">
        <v>5304</v>
      </c>
    </row>
    <row r="1935" spans="1:1" x14ac:dyDescent="0.2">
      <c r="A1935" t="s">
        <v>4860</v>
      </c>
    </row>
    <row r="1936" spans="1:1" x14ac:dyDescent="0.2">
      <c r="A1936" t="s">
        <v>4861</v>
      </c>
    </row>
    <row r="1937" spans="1:1" x14ac:dyDescent="0.2">
      <c r="A1937" t="s">
        <v>5305</v>
      </c>
    </row>
    <row r="1938" spans="1:1" x14ac:dyDescent="0.2">
      <c r="A1938" t="s">
        <v>456</v>
      </c>
    </row>
    <row r="1939" spans="1:1" x14ac:dyDescent="0.2">
      <c r="A1939" t="s">
        <v>4862</v>
      </c>
    </row>
    <row r="1940" spans="1:1" x14ac:dyDescent="0.2">
      <c r="A1940" t="s">
        <v>457</v>
      </c>
    </row>
    <row r="1941" spans="1:1" x14ac:dyDescent="0.2">
      <c r="A1941" t="s">
        <v>1518</v>
      </c>
    </row>
    <row r="1942" spans="1:1" x14ac:dyDescent="0.2">
      <c r="A1942" t="s">
        <v>459</v>
      </c>
    </row>
    <row r="1943" spans="1:1" x14ac:dyDescent="0.2">
      <c r="A1943" t="s">
        <v>1520</v>
      </c>
    </row>
    <row r="1944" spans="1:1" x14ac:dyDescent="0.2">
      <c r="A1944" t="s">
        <v>1519</v>
      </c>
    </row>
    <row r="1945" spans="1:1" x14ac:dyDescent="0.2">
      <c r="A1945" t="s">
        <v>460</v>
      </c>
    </row>
    <row r="1946" spans="1:1" x14ac:dyDescent="0.2">
      <c r="A1946" t="s">
        <v>3970</v>
      </c>
    </row>
    <row r="1947" spans="1:1" x14ac:dyDescent="0.2">
      <c r="A1947" t="s">
        <v>3971</v>
      </c>
    </row>
    <row r="1948" spans="1:1" x14ac:dyDescent="0.2">
      <c r="A1948" t="s">
        <v>4215</v>
      </c>
    </row>
    <row r="1949" spans="1:1" x14ac:dyDescent="0.2">
      <c r="A1949" t="s">
        <v>458</v>
      </c>
    </row>
    <row r="1950" spans="1:1" x14ac:dyDescent="0.2">
      <c r="A1950" t="s">
        <v>1521</v>
      </c>
    </row>
    <row r="1951" spans="1:1" x14ac:dyDescent="0.2">
      <c r="A1951" t="s">
        <v>1522</v>
      </c>
    </row>
    <row r="1952" spans="1:1" x14ac:dyDescent="0.2">
      <c r="A1952" t="s">
        <v>5306</v>
      </c>
    </row>
    <row r="1953" spans="1:1" x14ac:dyDescent="0.2">
      <c r="A1953" t="s">
        <v>1375</v>
      </c>
    </row>
    <row r="1954" spans="1:1" x14ac:dyDescent="0.2">
      <c r="A1954" t="s">
        <v>1380</v>
      </c>
    </row>
    <row r="1955" spans="1:1" x14ac:dyDescent="0.2">
      <c r="A1955" t="s">
        <v>1756</v>
      </c>
    </row>
    <row r="1956" spans="1:1" x14ac:dyDescent="0.2">
      <c r="A1956" t="s">
        <v>2024</v>
      </c>
    </row>
    <row r="1957" spans="1:1" x14ac:dyDescent="0.2">
      <c r="A1957" t="s">
        <v>3791</v>
      </c>
    </row>
    <row r="1958" spans="1:1" x14ac:dyDescent="0.2">
      <c r="A1958" t="s">
        <v>3792</v>
      </c>
    </row>
    <row r="1959" spans="1:1" x14ac:dyDescent="0.2">
      <c r="A1959" t="s">
        <v>3793</v>
      </c>
    </row>
    <row r="1960" spans="1:1" x14ac:dyDescent="0.2">
      <c r="A1960" t="s">
        <v>5307</v>
      </c>
    </row>
    <row r="1961" spans="1:1" x14ac:dyDescent="0.2">
      <c r="A1961" t="s">
        <v>3794</v>
      </c>
    </row>
    <row r="1962" spans="1:1" x14ac:dyDescent="0.2">
      <c r="A1962" t="s">
        <v>3795</v>
      </c>
    </row>
    <row r="1963" spans="1:1" x14ac:dyDescent="0.2">
      <c r="A1963" t="s">
        <v>3796</v>
      </c>
    </row>
    <row r="1964" spans="1:1" x14ac:dyDescent="0.2">
      <c r="A1964" t="s">
        <v>252</v>
      </c>
    </row>
    <row r="1965" spans="1:1" x14ac:dyDescent="0.2">
      <c r="A1965" t="s">
        <v>5308</v>
      </c>
    </row>
    <row r="1966" spans="1:1" x14ac:dyDescent="0.2">
      <c r="A1966" t="s">
        <v>3797</v>
      </c>
    </row>
    <row r="1967" spans="1:1" x14ac:dyDescent="0.2">
      <c r="A1967" t="s">
        <v>3798</v>
      </c>
    </row>
    <row r="1968" spans="1:1" x14ac:dyDescent="0.2">
      <c r="A1968" t="s">
        <v>3799</v>
      </c>
    </row>
    <row r="1969" spans="1:1" x14ac:dyDescent="0.2">
      <c r="A1969" t="s">
        <v>5309</v>
      </c>
    </row>
    <row r="1970" spans="1:1" x14ac:dyDescent="0.2">
      <c r="A1970" t="s">
        <v>1523</v>
      </c>
    </row>
    <row r="1971" spans="1:1" x14ac:dyDescent="0.2">
      <c r="A1971" t="s">
        <v>4216</v>
      </c>
    </row>
    <row r="1972" spans="1:1" x14ac:dyDescent="0.2">
      <c r="A1972" t="s">
        <v>4217</v>
      </c>
    </row>
    <row r="1973" spans="1:1" x14ac:dyDescent="0.2">
      <c r="A1973" t="s">
        <v>1526</v>
      </c>
    </row>
    <row r="1974" spans="1:1" x14ac:dyDescent="0.2">
      <c r="A1974" t="s">
        <v>4218</v>
      </c>
    </row>
    <row r="1975" spans="1:1" x14ac:dyDescent="0.2">
      <c r="A1975" t="s">
        <v>4219</v>
      </c>
    </row>
    <row r="1976" spans="1:1" x14ac:dyDescent="0.2">
      <c r="A1976" t="s">
        <v>4150</v>
      </c>
    </row>
    <row r="1977" spans="1:1" x14ac:dyDescent="0.2">
      <c r="A1977" t="s">
        <v>2899</v>
      </c>
    </row>
    <row r="1978" spans="1:1" x14ac:dyDescent="0.2">
      <c r="A1978" t="s">
        <v>2900</v>
      </c>
    </row>
    <row r="1979" spans="1:1" x14ac:dyDescent="0.2">
      <c r="A1979" t="s">
        <v>1776</v>
      </c>
    </row>
    <row r="1980" spans="1:1" x14ac:dyDescent="0.2">
      <c r="A1980" t="s">
        <v>784</v>
      </c>
    </row>
    <row r="1981" spans="1:1" x14ac:dyDescent="0.2">
      <c r="A1981" t="s">
        <v>2901</v>
      </c>
    </row>
    <row r="1982" spans="1:1" x14ac:dyDescent="0.2">
      <c r="A1982" t="s">
        <v>2902</v>
      </c>
    </row>
    <row r="1983" spans="1:1" x14ac:dyDescent="0.2">
      <c r="A1983" t="s">
        <v>2903</v>
      </c>
    </row>
    <row r="1984" spans="1:1" x14ac:dyDescent="0.2">
      <c r="A1984" t="s">
        <v>5310</v>
      </c>
    </row>
    <row r="1985" spans="1:1" x14ac:dyDescent="0.2">
      <c r="A1985" t="s">
        <v>5311</v>
      </c>
    </row>
    <row r="1986" spans="1:1" x14ac:dyDescent="0.2">
      <c r="A1986" t="s">
        <v>785</v>
      </c>
    </row>
    <row r="1987" spans="1:1" x14ac:dyDescent="0.2">
      <c r="A1987" t="s">
        <v>2904</v>
      </c>
    </row>
    <row r="1988" spans="1:1" x14ac:dyDescent="0.2">
      <c r="A1988" t="s">
        <v>2905</v>
      </c>
    </row>
    <row r="1989" spans="1:1" x14ac:dyDescent="0.2">
      <c r="A1989" t="s">
        <v>2906</v>
      </c>
    </row>
    <row r="1990" spans="1:1" x14ac:dyDescent="0.2">
      <c r="A1990" t="s">
        <v>1529</v>
      </c>
    </row>
    <row r="1991" spans="1:1" x14ac:dyDescent="0.2">
      <c r="A1991" t="s">
        <v>1527</v>
      </c>
    </row>
    <row r="1992" spans="1:1" x14ac:dyDescent="0.2">
      <c r="A1992" t="s">
        <v>348</v>
      </c>
    </row>
    <row r="1993" spans="1:1" x14ac:dyDescent="0.2">
      <c r="A1993" t="s">
        <v>1528</v>
      </c>
    </row>
    <row r="1994" spans="1:1" x14ac:dyDescent="0.2">
      <c r="A1994" t="s">
        <v>2907</v>
      </c>
    </row>
    <row r="1995" spans="1:1" x14ac:dyDescent="0.2">
      <c r="A1995" t="s">
        <v>5312</v>
      </c>
    </row>
    <row r="1996" spans="1:1" x14ac:dyDescent="0.2">
      <c r="A1996" t="s">
        <v>1525</v>
      </c>
    </row>
    <row r="1997" spans="1:1" x14ac:dyDescent="0.2">
      <c r="A1997" t="s">
        <v>1524</v>
      </c>
    </row>
    <row r="1998" spans="1:1" x14ac:dyDescent="0.2">
      <c r="A1998" t="s">
        <v>2908</v>
      </c>
    </row>
    <row r="1999" spans="1:1" x14ac:dyDescent="0.2">
      <c r="A1999" t="s">
        <v>2909</v>
      </c>
    </row>
    <row r="2000" spans="1:1" x14ac:dyDescent="0.2">
      <c r="A2000" t="s">
        <v>2910</v>
      </c>
    </row>
    <row r="2001" spans="1:1" x14ac:dyDescent="0.2">
      <c r="A2001" t="s">
        <v>2911</v>
      </c>
    </row>
    <row r="2002" spans="1:1" x14ac:dyDescent="0.2">
      <c r="A2002" t="s">
        <v>4362</v>
      </c>
    </row>
    <row r="2003" spans="1:1" x14ac:dyDescent="0.2">
      <c r="A2003" t="s">
        <v>786</v>
      </c>
    </row>
    <row r="2004" spans="1:1" x14ac:dyDescent="0.2">
      <c r="A2004" t="s">
        <v>4363</v>
      </c>
    </row>
    <row r="2005" spans="1:1" x14ac:dyDescent="0.2">
      <c r="A2005" t="s">
        <v>736</v>
      </c>
    </row>
    <row r="2006" spans="1:1" x14ac:dyDescent="0.2">
      <c r="A2006" t="s">
        <v>3681</v>
      </c>
    </row>
    <row r="2007" spans="1:1" x14ac:dyDescent="0.2">
      <c r="A2007" t="s">
        <v>5313</v>
      </c>
    </row>
    <row r="2008" spans="1:1" x14ac:dyDescent="0.2">
      <c r="A2008" t="s">
        <v>3682</v>
      </c>
    </row>
    <row r="2009" spans="1:1" x14ac:dyDescent="0.2">
      <c r="A2009" t="s">
        <v>1530</v>
      </c>
    </row>
    <row r="2010" spans="1:1" x14ac:dyDescent="0.2">
      <c r="A2010" t="s">
        <v>3683</v>
      </c>
    </row>
    <row r="2011" spans="1:1" x14ac:dyDescent="0.2">
      <c r="A2011" t="s">
        <v>5314</v>
      </c>
    </row>
    <row r="2012" spans="1:1" x14ac:dyDescent="0.2">
      <c r="A2012" t="s">
        <v>5315</v>
      </c>
    </row>
    <row r="2013" spans="1:1" x14ac:dyDescent="0.2">
      <c r="A2013" t="s">
        <v>3684</v>
      </c>
    </row>
    <row r="2014" spans="1:1" x14ac:dyDescent="0.2">
      <c r="A2014" t="s">
        <v>3685</v>
      </c>
    </row>
    <row r="2015" spans="1:1" x14ac:dyDescent="0.2">
      <c r="A2015" t="s">
        <v>3686</v>
      </c>
    </row>
    <row r="2016" spans="1:1" x14ac:dyDescent="0.2">
      <c r="A2016" t="s">
        <v>1804</v>
      </c>
    </row>
    <row r="2017" spans="1:1" x14ac:dyDescent="0.2">
      <c r="A2017" t="s">
        <v>3687</v>
      </c>
    </row>
    <row r="2018" spans="1:1" x14ac:dyDescent="0.2">
      <c r="A2018" t="s">
        <v>1805</v>
      </c>
    </row>
    <row r="2019" spans="1:1" x14ac:dyDescent="0.2">
      <c r="A2019" t="s">
        <v>3688</v>
      </c>
    </row>
    <row r="2020" spans="1:1" x14ac:dyDescent="0.2">
      <c r="A2020" t="s">
        <v>3689</v>
      </c>
    </row>
    <row r="2021" spans="1:1" x14ac:dyDescent="0.2">
      <c r="A2021" t="s">
        <v>3690</v>
      </c>
    </row>
    <row r="2022" spans="1:1" x14ac:dyDescent="0.2">
      <c r="A2022" t="s">
        <v>3691</v>
      </c>
    </row>
    <row r="2023" spans="1:1" x14ac:dyDescent="0.2">
      <c r="A2023" t="s">
        <v>3692</v>
      </c>
    </row>
    <row r="2024" spans="1:1" x14ac:dyDescent="0.2">
      <c r="A2024" t="s">
        <v>3693</v>
      </c>
    </row>
    <row r="2025" spans="1:1" x14ac:dyDescent="0.2">
      <c r="A2025" t="s">
        <v>5316</v>
      </c>
    </row>
    <row r="2026" spans="1:1" x14ac:dyDescent="0.2">
      <c r="A2026" t="s">
        <v>3694</v>
      </c>
    </row>
    <row r="2027" spans="1:1" x14ac:dyDescent="0.2">
      <c r="A2027" t="s">
        <v>1363</v>
      </c>
    </row>
    <row r="2028" spans="1:1" x14ac:dyDescent="0.2">
      <c r="A2028" t="s">
        <v>5317</v>
      </c>
    </row>
    <row r="2029" spans="1:1" x14ac:dyDescent="0.2">
      <c r="A2029" t="s">
        <v>5318</v>
      </c>
    </row>
    <row r="2030" spans="1:1" x14ac:dyDescent="0.2">
      <c r="A2030" t="s">
        <v>5319</v>
      </c>
    </row>
    <row r="2031" spans="1:1" x14ac:dyDescent="0.2">
      <c r="A2031" t="s">
        <v>5320</v>
      </c>
    </row>
    <row r="2032" spans="1:1" x14ac:dyDescent="0.2">
      <c r="A2032" t="s">
        <v>3695</v>
      </c>
    </row>
    <row r="2033" spans="1:1" x14ac:dyDescent="0.2">
      <c r="A2033" t="s">
        <v>3696</v>
      </c>
    </row>
    <row r="2034" spans="1:1" x14ac:dyDescent="0.2">
      <c r="A2034" t="s">
        <v>3697</v>
      </c>
    </row>
    <row r="2035" spans="1:1" x14ac:dyDescent="0.2">
      <c r="A2035" t="s">
        <v>585</v>
      </c>
    </row>
    <row r="2036" spans="1:1" x14ac:dyDescent="0.2">
      <c r="A2036" t="s">
        <v>3698</v>
      </c>
    </row>
    <row r="2037" spans="1:1" x14ac:dyDescent="0.2">
      <c r="A2037" t="s">
        <v>3699</v>
      </c>
    </row>
    <row r="2038" spans="1:1" x14ac:dyDescent="0.2">
      <c r="A2038" t="s">
        <v>3094</v>
      </c>
    </row>
    <row r="2039" spans="1:1" x14ac:dyDescent="0.2">
      <c r="A2039" t="s">
        <v>3095</v>
      </c>
    </row>
    <row r="2040" spans="1:1" x14ac:dyDescent="0.2">
      <c r="A2040" t="s">
        <v>888</v>
      </c>
    </row>
    <row r="2041" spans="1:1" x14ac:dyDescent="0.2">
      <c r="A2041" t="s">
        <v>889</v>
      </c>
    </row>
    <row r="2042" spans="1:1" x14ac:dyDescent="0.2">
      <c r="A2042" t="s">
        <v>1839</v>
      </c>
    </row>
    <row r="2043" spans="1:1" x14ac:dyDescent="0.2">
      <c r="A2043" t="s">
        <v>1840</v>
      </c>
    </row>
    <row r="2044" spans="1:1" x14ac:dyDescent="0.2">
      <c r="A2044" t="s">
        <v>1841</v>
      </c>
    </row>
    <row r="2045" spans="1:1" x14ac:dyDescent="0.2">
      <c r="A2045" t="s">
        <v>503</v>
      </c>
    </row>
    <row r="2046" spans="1:1" x14ac:dyDescent="0.2">
      <c r="A2046" t="s">
        <v>1842</v>
      </c>
    </row>
    <row r="2047" spans="1:1" x14ac:dyDescent="0.2">
      <c r="A2047" t="s">
        <v>1843</v>
      </c>
    </row>
    <row r="2048" spans="1:1" x14ac:dyDescent="0.2">
      <c r="A2048" t="s">
        <v>1844</v>
      </c>
    </row>
    <row r="2049" spans="1:1" x14ac:dyDescent="0.2">
      <c r="A2049" t="s">
        <v>1845</v>
      </c>
    </row>
    <row r="2050" spans="1:1" x14ac:dyDescent="0.2">
      <c r="A2050" t="s">
        <v>1846</v>
      </c>
    </row>
    <row r="2051" spans="1:1" x14ac:dyDescent="0.2">
      <c r="A2051" t="s">
        <v>3086</v>
      </c>
    </row>
    <row r="2052" spans="1:1" x14ac:dyDescent="0.2">
      <c r="A2052" t="s">
        <v>3087</v>
      </c>
    </row>
    <row r="2053" spans="1:1" x14ac:dyDescent="0.2">
      <c r="A2053" t="s">
        <v>3088</v>
      </c>
    </row>
    <row r="2054" spans="1:1" x14ac:dyDescent="0.2">
      <c r="A2054" t="s">
        <v>2251</v>
      </c>
    </row>
    <row r="2055" spans="1:1" x14ac:dyDescent="0.2">
      <c r="A2055" t="s">
        <v>2252</v>
      </c>
    </row>
    <row r="2056" spans="1:1" x14ac:dyDescent="0.2">
      <c r="A2056" t="s">
        <v>2253</v>
      </c>
    </row>
    <row r="2057" spans="1:1" x14ac:dyDescent="0.2">
      <c r="A2057" t="s">
        <v>2254</v>
      </c>
    </row>
    <row r="2058" spans="1:1" x14ac:dyDescent="0.2">
      <c r="A2058" t="s">
        <v>2255</v>
      </c>
    </row>
    <row r="2059" spans="1:1" x14ac:dyDescent="0.2">
      <c r="A2059" t="s">
        <v>2256</v>
      </c>
    </row>
    <row r="2060" spans="1:1" x14ac:dyDescent="0.2">
      <c r="A2060" t="s">
        <v>2257</v>
      </c>
    </row>
    <row r="2061" spans="1:1" x14ac:dyDescent="0.2">
      <c r="A2061" t="s">
        <v>3758</v>
      </c>
    </row>
    <row r="2062" spans="1:1" x14ac:dyDescent="0.2">
      <c r="A2062" t="s">
        <v>3759</v>
      </c>
    </row>
    <row r="2063" spans="1:1" x14ac:dyDescent="0.2">
      <c r="A2063" t="s">
        <v>3760</v>
      </c>
    </row>
    <row r="2064" spans="1:1" x14ac:dyDescent="0.2">
      <c r="A2064" t="s">
        <v>3761</v>
      </c>
    </row>
    <row r="2065" spans="1:1" x14ac:dyDescent="0.2">
      <c r="A2065" t="s">
        <v>5321</v>
      </c>
    </row>
    <row r="2066" spans="1:1" x14ac:dyDescent="0.2">
      <c r="A2066" t="s">
        <v>3762</v>
      </c>
    </row>
    <row r="2067" spans="1:1" x14ac:dyDescent="0.2">
      <c r="A2067" t="s">
        <v>5322</v>
      </c>
    </row>
    <row r="2068" spans="1:1" x14ac:dyDescent="0.2">
      <c r="A2068" t="s">
        <v>3763</v>
      </c>
    </row>
    <row r="2069" spans="1:1" x14ac:dyDescent="0.2">
      <c r="A2069" t="s">
        <v>1373</v>
      </c>
    </row>
    <row r="2070" spans="1:1" x14ac:dyDescent="0.2">
      <c r="A2070" t="s">
        <v>1379</v>
      </c>
    </row>
    <row r="2071" spans="1:1" x14ac:dyDescent="0.2">
      <c r="A2071" t="s">
        <v>3764</v>
      </c>
    </row>
    <row r="2072" spans="1:1" x14ac:dyDescent="0.2">
      <c r="A2072" t="s">
        <v>3765</v>
      </c>
    </row>
    <row r="2073" spans="1:1" x14ac:dyDescent="0.2">
      <c r="A2073" t="s">
        <v>3766</v>
      </c>
    </row>
    <row r="2074" spans="1:1" x14ac:dyDescent="0.2">
      <c r="A2074" t="s">
        <v>779</v>
      </c>
    </row>
    <row r="2075" spans="1:1" x14ac:dyDescent="0.2">
      <c r="A2075" t="s">
        <v>3767</v>
      </c>
    </row>
    <row r="2076" spans="1:1" x14ac:dyDescent="0.2">
      <c r="A2076" t="s">
        <v>5323</v>
      </c>
    </row>
    <row r="2077" spans="1:1" x14ac:dyDescent="0.2">
      <c r="A2077" t="s">
        <v>5324</v>
      </c>
    </row>
    <row r="2078" spans="1:1" x14ac:dyDescent="0.2">
      <c r="A2078" t="s">
        <v>5325</v>
      </c>
    </row>
    <row r="2079" spans="1:1" x14ac:dyDescent="0.2">
      <c r="A2079" t="s">
        <v>4161</v>
      </c>
    </row>
    <row r="2080" spans="1:1" x14ac:dyDescent="0.2">
      <c r="A2080" t="s">
        <v>4162</v>
      </c>
    </row>
    <row r="2081" spans="1:1" x14ac:dyDescent="0.2">
      <c r="A2081" t="s">
        <v>4163</v>
      </c>
    </row>
    <row r="2082" spans="1:1" x14ac:dyDescent="0.2">
      <c r="A2082" t="s">
        <v>352</v>
      </c>
    </row>
    <row r="2083" spans="1:1" x14ac:dyDescent="0.2">
      <c r="A2083" t="s">
        <v>4164</v>
      </c>
    </row>
    <row r="2084" spans="1:1" x14ac:dyDescent="0.2">
      <c r="A2084" t="s">
        <v>4165</v>
      </c>
    </row>
    <row r="2085" spans="1:1" x14ac:dyDescent="0.2">
      <c r="A2085" t="s">
        <v>4166</v>
      </c>
    </row>
    <row r="2086" spans="1:1" x14ac:dyDescent="0.2">
      <c r="A2086" t="s">
        <v>4167</v>
      </c>
    </row>
    <row r="2087" spans="1:1" x14ac:dyDescent="0.2">
      <c r="A2087" t="s">
        <v>2914</v>
      </c>
    </row>
    <row r="2088" spans="1:1" x14ac:dyDescent="0.2">
      <c r="A2088" t="s">
        <v>2437</v>
      </c>
    </row>
    <row r="2089" spans="1:1" x14ac:dyDescent="0.2">
      <c r="A2089" t="s">
        <v>2260</v>
      </c>
    </row>
    <row r="2090" spans="1:1" x14ac:dyDescent="0.2">
      <c r="A2090" t="s">
        <v>2261</v>
      </c>
    </row>
    <row r="2091" spans="1:1" x14ac:dyDescent="0.2">
      <c r="A2091" t="s">
        <v>5326</v>
      </c>
    </row>
    <row r="2092" spans="1:1" x14ac:dyDescent="0.2">
      <c r="A2092" t="s">
        <v>2262</v>
      </c>
    </row>
    <row r="2093" spans="1:1" x14ac:dyDescent="0.2">
      <c r="A2093" t="s">
        <v>2263</v>
      </c>
    </row>
    <row r="2094" spans="1:1" x14ac:dyDescent="0.2">
      <c r="A2094" t="s">
        <v>2264</v>
      </c>
    </row>
    <row r="2095" spans="1:1" x14ac:dyDescent="0.2">
      <c r="A2095" t="s">
        <v>2265</v>
      </c>
    </row>
    <row r="2096" spans="1:1" x14ac:dyDescent="0.2">
      <c r="A2096" t="s">
        <v>351</v>
      </c>
    </row>
    <row r="2097" spans="1:1" x14ac:dyDescent="0.2">
      <c r="A2097" t="s">
        <v>2266</v>
      </c>
    </row>
    <row r="2098" spans="1:1" x14ac:dyDescent="0.2">
      <c r="A2098" t="s">
        <v>2267</v>
      </c>
    </row>
    <row r="2099" spans="1:1" x14ac:dyDescent="0.2">
      <c r="A2099" t="s">
        <v>2268</v>
      </c>
    </row>
    <row r="2100" spans="1:1" x14ac:dyDescent="0.2">
      <c r="A2100" t="s">
        <v>2269</v>
      </c>
    </row>
    <row r="2101" spans="1:1" x14ac:dyDescent="0.2">
      <c r="A2101" t="s">
        <v>2270</v>
      </c>
    </row>
    <row r="2102" spans="1:1" x14ac:dyDescent="0.2">
      <c r="A2102" t="s">
        <v>2271</v>
      </c>
    </row>
    <row r="2103" spans="1:1" x14ac:dyDescent="0.2">
      <c r="A2103" t="s">
        <v>271</v>
      </c>
    </row>
    <row r="2104" spans="1:1" x14ac:dyDescent="0.2">
      <c r="A2104" t="s">
        <v>2272</v>
      </c>
    </row>
    <row r="2105" spans="1:1" x14ac:dyDescent="0.2">
      <c r="A2105" t="s">
        <v>1536</v>
      </c>
    </row>
    <row r="2106" spans="1:1" x14ac:dyDescent="0.2">
      <c r="A2106" t="s">
        <v>2273</v>
      </c>
    </row>
    <row r="2107" spans="1:1" x14ac:dyDescent="0.2">
      <c r="A2107" t="s">
        <v>2919</v>
      </c>
    </row>
    <row r="2108" spans="1:1" x14ac:dyDescent="0.2">
      <c r="A2108" t="s">
        <v>670</v>
      </c>
    </row>
    <row r="2109" spans="1:1" x14ac:dyDescent="0.2">
      <c r="A2109" t="s">
        <v>2920</v>
      </c>
    </row>
    <row r="2110" spans="1:1" x14ac:dyDescent="0.2">
      <c r="A2110" t="s">
        <v>2921</v>
      </c>
    </row>
    <row r="2111" spans="1:1" x14ac:dyDescent="0.2">
      <c r="A2111" t="s">
        <v>2922</v>
      </c>
    </row>
    <row r="2112" spans="1:1" x14ac:dyDescent="0.2">
      <c r="A2112" t="s">
        <v>3709</v>
      </c>
    </row>
    <row r="2113" spans="1:1" x14ac:dyDescent="0.2">
      <c r="A2113" t="s">
        <v>3922</v>
      </c>
    </row>
    <row r="2114" spans="1:1" x14ac:dyDescent="0.2">
      <c r="A2114" t="s">
        <v>350</v>
      </c>
    </row>
    <row r="2115" spans="1:1" x14ac:dyDescent="0.2">
      <c r="A2115" t="s">
        <v>3923</v>
      </c>
    </row>
    <row r="2116" spans="1:1" x14ac:dyDescent="0.2">
      <c r="A2116" t="s">
        <v>3924</v>
      </c>
    </row>
    <row r="2117" spans="1:1" x14ac:dyDescent="0.2">
      <c r="A2117" t="s">
        <v>3925</v>
      </c>
    </row>
    <row r="2118" spans="1:1" x14ac:dyDescent="0.2">
      <c r="A2118" t="s">
        <v>3926</v>
      </c>
    </row>
    <row r="2119" spans="1:1" x14ac:dyDescent="0.2">
      <c r="A2119" t="s">
        <v>3927</v>
      </c>
    </row>
    <row r="2120" spans="1:1" x14ac:dyDescent="0.2">
      <c r="A2120" t="s">
        <v>574</v>
      </c>
    </row>
    <row r="2121" spans="1:1" x14ac:dyDescent="0.2">
      <c r="A2121" t="s">
        <v>270</v>
      </c>
    </row>
    <row r="2122" spans="1:1" x14ac:dyDescent="0.2">
      <c r="A2122" t="s">
        <v>269</v>
      </c>
    </row>
    <row r="2123" spans="1:1" x14ac:dyDescent="0.2">
      <c r="A2123" t="s">
        <v>3928</v>
      </c>
    </row>
    <row r="2124" spans="1:1" x14ac:dyDescent="0.2">
      <c r="A2124" t="s">
        <v>3929</v>
      </c>
    </row>
    <row r="2125" spans="1:1" x14ac:dyDescent="0.2">
      <c r="A2125" t="s">
        <v>5327</v>
      </c>
    </row>
    <row r="2126" spans="1:1" x14ac:dyDescent="0.2">
      <c r="A2126" t="s">
        <v>3930</v>
      </c>
    </row>
    <row r="2127" spans="1:1" x14ac:dyDescent="0.2">
      <c r="A2127" t="s">
        <v>3768</v>
      </c>
    </row>
    <row r="2128" spans="1:1" x14ac:dyDescent="0.2">
      <c r="A2128" t="s">
        <v>3769</v>
      </c>
    </row>
    <row r="2129" spans="1:1" x14ac:dyDescent="0.2">
      <c r="A2129" t="s">
        <v>616</v>
      </c>
    </row>
    <row r="2130" spans="1:1" x14ac:dyDescent="0.2">
      <c r="A2130" t="s">
        <v>3770</v>
      </c>
    </row>
    <row r="2131" spans="1:1" x14ac:dyDescent="0.2">
      <c r="A2131" t="s">
        <v>3771</v>
      </c>
    </row>
    <row r="2132" spans="1:1" x14ac:dyDescent="0.2">
      <c r="A2132" t="s">
        <v>3772</v>
      </c>
    </row>
    <row r="2133" spans="1:1" x14ac:dyDescent="0.2">
      <c r="A2133" t="s">
        <v>3773</v>
      </c>
    </row>
    <row r="2134" spans="1:1" x14ac:dyDescent="0.2">
      <c r="A2134" t="s">
        <v>3774</v>
      </c>
    </row>
    <row r="2135" spans="1:1" x14ac:dyDescent="0.2">
      <c r="A2135" t="s">
        <v>3775</v>
      </c>
    </row>
    <row r="2136" spans="1:1" x14ac:dyDescent="0.2">
      <c r="A2136" t="s">
        <v>3776</v>
      </c>
    </row>
    <row r="2137" spans="1:1" x14ac:dyDescent="0.2">
      <c r="A2137" t="s">
        <v>3777</v>
      </c>
    </row>
    <row r="2138" spans="1:1" x14ac:dyDescent="0.2">
      <c r="A2138" t="s">
        <v>3778</v>
      </c>
    </row>
    <row r="2139" spans="1:1" x14ac:dyDescent="0.2">
      <c r="A2139" t="s">
        <v>3779</v>
      </c>
    </row>
    <row r="2140" spans="1:1" x14ac:dyDescent="0.2">
      <c r="A2140" t="s">
        <v>3780</v>
      </c>
    </row>
    <row r="2141" spans="1:1" x14ac:dyDescent="0.2">
      <c r="A2141" t="s">
        <v>3781</v>
      </c>
    </row>
    <row r="2142" spans="1:1" x14ac:dyDescent="0.2">
      <c r="A2142" t="s">
        <v>3782</v>
      </c>
    </row>
    <row r="2143" spans="1:1" x14ac:dyDescent="0.2">
      <c r="A2143" t="s">
        <v>614</v>
      </c>
    </row>
    <row r="2144" spans="1:1" x14ac:dyDescent="0.2">
      <c r="A2144" t="s">
        <v>3783</v>
      </c>
    </row>
    <row r="2145" spans="1:1" x14ac:dyDescent="0.2">
      <c r="A2145" t="s">
        <v>517</v>
      </c>
    </row>
    <row r="2146" spans="1:1" x14ac:dyDescent="0.2">
      <c r="A2146" t="s">
        <v>2438</v>
      </c>
    </row>
    <row r="2147" spans="1:1" x14ac:dyDescent="0.2">
      <c r="A2147" t="s">
        <v>2439</v>
      </c>
    </row>
    <row r="2148" spans="1:1" x14ac:dyDescent="0.2">
      <c r="A2148" t="s">
        <v>2440</v>
      </c>
    </row>
    <row r="2149" spans="1:1" x14ac:dyDescent="0.2">
      <c r="A2149" t="s">
        <v>2441</v>
      </c>
    </row>
    <row r="2150" spans="1:1" x14ac:dyDescent="0.2">
      <c r="A2150" t="s">
        <v>615</v>
      </c>
    </row>
    <row r="2151" spans="1:1" x14ac:dyDescent="0.2">
      <c r="A2151" t="s">
        <v>5328</v>
      </c>
    </row>
    <row r="2152" spans="1:1" x14ac:dyDescent="0.2">
      <c r="A2152" t="s">
        <v>2442</v>
      </c>
    </row>
    <row r="2153" spans="1:1" x14ac:dyDescent="0.2">
      <c r="A2153" t="s">
        <v>2443</v>
      </c>
    </row>
    <row r="2154" spans="1:1" x14ac:dyDescent="0.2">
      <c r="A2154" t="s">
        <v>2444</v>
      </c>
    </row>
    <row r="2155" spans="1:1" x14ac:dyDescent="0.2">
      <c r="A2155" t="s">
        <v>2445</v>
      </c>
    </row>
    <row r="2156" spans="1:1" x14ac:dyDescent="0.2">
      <c r="A2156" t="s">
        <v>5329</v>
      </c>
    </row>
    <row r="2157" spans="1:1" x14ac:dyDescent="0.2">
      <c r="A2157" t="s">
        <v>5330</v>
      </c>
    </row>
    <row r="2158" spans="1:1" x14ac:dyDescent="0.2">
      <c r="A2158" t="s">
        <v>2446</v>
      </c>
    </row>
    <row r="2159" spans="1:1" x14ac:dyDescent="0.2">
      <c r="A2159" t="s">
        <v>3710</v>
      </c>
    </row>
    <row r="2160" spans="1:1" x14ac:dyDescent="0.2">
      <c r="A2160" t="s">
        <v>3711</v>
      </c>
    </row>
    <row r="2161" spans="1:1" x14ac:dyDescent="0.2">
      <c r="A2161" t="s">
        <v>3944</v>
      </c>
    </row>
    <row r="2162" spans="1:1" x14ac:dyDescent="0.2">
      <c r="A2162" t="s">
        <v>3945</v>
      </c>
    </row>
    <row r="2163" spans="1:1" x14ac:dyDescent="0.2">
      <c r="A2163" t="s">
        <v>5331</v>
      </c>
    </row>
    <row r="2164" spans="1:1" x14ac:dyDescent="0.2">
      <c r="A2164" t="s">
        <v>3946</v>
      </c>
    </row>
    <row r="2165" spans="1:1" x14ac:dyDescent="0.2">
      <c r="A2165" t="s">
        <v>3947</v>
      </c>
    </row>
    <row r="2166" spans="1:1" x14ac:dyDescent="0.2">
      <c r="A2166" t="s">
        <v>3948</v>
      </c>
    </row>
    <row r="2167" spans="1:1" x14ac:dyDescent="0.2">
      <c r="A2167" t="s">
        <v>3949</v>
      </c>
    </row>
    <row r="2168" spans="1:1" x14ac:dyDescent="0.2">
      <c r="A2168" t="s">
        <v>3950</v>
      </c>
    </row>
    <row r="2169" spans="1:1" x14ac:dyDescent="0.2">
      <c r="A2169" t="s">
        <v>671</v>
      </c>
    </row>
    <row r="2170" spans="1:1" x14ac:dyDescent="0.2">
      <c r="A2170" t="s">
        <v>3951</v>
      </c>
    </row>
    <row r="2171" spans="1:1" x14ac:dyDescent="0.2">
      <c r="A2171" t="s">
        <v>5332</v>
      </c>
    </row>
    <row r="2172" spans="1:1" x14ac:dyDescent="0.2">
      <c r="A2172" t="s">
        <v>3952</v>
      </c>
    </row>
    <row r="2173" spans="1:1" x14ac:dyDescent="0.2">
      <c r="A2173" t="s">
        <v>3953</v>
      </c>
    </row>
    <row r="2174" spans="1:1" x14ac:dyDescent="0.2">
      <c r="A2174" t="s">
        <v>3954</v>
      </c>
    </row>
    <row r="2175" spans="1:1" x14ac:dyDescent="0.2">
      <c r="A2175" t="s">
        <v>3712</v>
      </c>
    </row>
    <row r="2176" spans="1:1" x14ac:dyDescent="0.2">
      <c r="A2176" t="s">
        <v>5333</v>
      </c>
    </row>
    <row r="2177" spans="1:1" x14ac:dyDescent="0.2">
      <c r="A2177" t="s">
        <v>3713</v>
      </c>
    </row>
    <row r="2178" spans="1:1" x14ac:dyDescent="0.2">
      <c r="A2178" t="s">
        <v>3714</v>
      </c>
    </row>
    <row r="2179" spans="1:1" x14ac:dyDescent="0.2">
      <c r="A2179" t="s">
        <v>2942</v>
      </c>
    </row>
    <row r="2180" spans="1:1" x14ac:dyDescent="0.2">
      <c r="A2180" t="s">
        <v>2943</v>
      </c>
    </row>
    <row r="2181" spans="1:1" x14ac:dyDescent="0.2">
      <c r="A2181" t="s">
        <v>2944</v>
      </c>
    </row>
    <row r="2182" spans="1:1" x14ac:dyDescent="0.2">
      <c r="A2182" t="s">
        <v>2945</v>
      </c>
    </row>
    <row r="2183" spans="1:1" x14ac:dyDescent="0.2">
      <c r="A2183" t="s">
        <v>2949</v>
      </c>
    </row>
    <row r="2184" spans="1:1" x14ac:dyDescent="0.2">
      <c r="A2184" t="s">
        <v>2950</v>
      </c>
    </row>
    <row r="2185" spans="1:1" x14ac:dyDescent="0.2">
      <c r="A2185" t="s">
        <v>604</v>
      </c>
    </row>
    <row r="2186" spans="1:1" x14ac:dyDescent="0.2">
      <c r="A2186" t="s">
        <v>2951</v>
      </c>
    </row>
    <row r="2187" spans="1:1" x14ac:dyDescent="0.2">
      <c r="A2187" t="s">
        <v>2952</v>
      </c>
    </row>
    <row r="2188" spans="1:1" x14ac:dyDescent="0.2">
      <c r="A2188" t="s">
        <v>2953</v>
      </c>
    </row>
    <row r="2189" spans="1:1" x14ac:dyDescent="0.2">
      <c r="A2189" t="s">
        <v>2954</v>
      </c>
    </row>
    <row r="2190" spans="1:1" x14ac:dyDescent="0.2">
      <c r="A2190" t="s">
        <v>2955</v>
      </c>
    </row>
    <row r="2191" spans="1:1" x14ac:dyDescent="0.2">
      <c r="A2191" t="s">
        <v>2956</v>
      </c>
    </row>
    <row r="2192" spans="1:1" x14ac:dyDescent="0.2">
      <c r="A2192" t="s">
        <v>2957</v>
      </c>
    </row>
    <row r="2193" spans="1:1" x14ac:dyDescent="0.2">
      <c r="A2193" t="s">
        <v>2958</v>
      </c>
    </row>
    <row r="2194" spans="1:1" x14ac:dyDescent="0.2">
      <c r="A2194" t="s">
        <v>353</v>
      </c>
    </row>
    <row r="2195" spans="1:1" x14ac:dyDescent="0.2">
      <c r="A2195" t="s">
        <v>2959</v>
      </c>
    </row>
    <row r="2196" spans="1:1" x14ac:dyDescent="0.2">
      <c r="A2196" t="s">
        <v>2960</v>
      </c>
    </row>
    <row r="2197" spans="1:1" x14ac:dyDescent="0.2">
      <c r="A2197" t="s">
        <v>2961</v>
      </c>
    </row>
    <row r="2198" spans="1:1" x14ac:dyDescent="0.2">
      <c r="A2198" t="s">
        <v>2962</v>
      </c>
    </row>
    <row r="2199" spans="1:1" x14ac:dyDescent="0.2">
      <c r="A2199" t="s">
        <v>5334</v>
      </c>
    </row>
    <row r="2200" spans="1:1" x14ac:dyDescent="0.2">
      <c r="A2200" t="s">
        <v>2963</v>
      </c>
    </row>
    <row r="2201" spans="1:1" x14ac:dyDescent="0.2">
      <c r="A2201" t="s">
        <v>5335</v>
      </c>
    </row>
    <row r="2202" spans="1:1" x14ac:dyDescent="0.2">
      <c r="A2202" t="s">
        <v>5336</v>
      </c>
    </row>
    <row r="2203" spans="1:1" x14ac:dyDescent="0.2">
      <c r="A2203" t="s">
        <v>5337</v>
      </c>
    </row>
    <row r="2204" spans="1:1" x14ac:dyDescent="0.2">
      <c r="A2204" t="s">
        <v>2964</v>
      </c>
    </row>
    <row r="2205" spans="1:1" x14ac:dyDescent="0.2">
      <c r="A2205" t="s">
        <v>2965</v>
      </c>
    </row>
    <row r="2206" spans="1:1" x14ac:dyDescent="0.2">
      <c r="A2206" t="s">
        <v>2966</v>
      </c>
    </row>
    <row r="2207" spans="1:1" x14ac:dyDescent="0.2">
      <c r="A2207" t="s">
        <v>2967</v>
      </c>
    </row>
    <row r="2208" spans="1:1" x14ac:dyDescent="0.2">
      <c r="A2208" t="s">
        <v>2968</v>
      </c>
    </row>
    <row r="2209" spans="1:1" x14ac:dyDescent="0.2">
      <c r="A2209" t="s">
        <v>2969</v>
      </c>
    </row>
    <row r="2210" spans="1:1" x14ac:dyDescent="0.2">
      <c r="A2210" t="s">
        <v>245</v>
      </c>
    </row>
    <row r="2211" spans="1:1" x14ac:dyDescent="0.2">
      <c r="A2211" t="s">
        <v>505</v>
      </c>
    </row>
    <row r="2212" spans="1:1" x14ac:dyDescent="0.2">
      <c r="A2212" t="s">
        <v>3734</v>
      </c>
    </row>
    <row r="2213" spans="1:1" x14ac:dyDescent="0.2">
      <c r="A2213" t="s">
        <v>3735</v>
      </c>
    </row>
    <row r="2214" spans="1:1" x14ac:dyDescent="0.2">
      <c r="A2214" t="s">
        <v>3736</v>
      </c>
    </row>
    <row r="2215" spans="1:1" x14ac:dyDescent="0.2">
      <c r="A2215" t="s">
        <v>1537</v>
      </c>
    </row>
    <row r="2216" spans="1:1" x14ac:dyDescent="0.2">
      <c r="A2216" t="s">
        <v>3737</v>
      </c>
    </row>
    <row r="2217" spans="1:1" x14ac:dyDescent="0.2">
      <c r="A2217" t="s">
        <v>3738</v>
      </c>
    </row>
    <row r="2218" spans="1:1" x14ac:dyDescent="0.2">
      <c r="A2218" t="s">
        <v>310</v>
      </c>
    </row>
    <row r="2219" spans="1:1" x14ac:dyDescent="0.2">
      <c r="A2219" t="s">
        <v>309</v>
      </c>
    </row>
    <row r="2220" spans="1:1" x14ac:dyDescent="0.2">
      <c r="A2220" t="s">
        <v>3739</v>
      </c>
    </row>
    <row r="2221" spans="1:1" x14ac:dyDescent="0.2">
      <c r="A2221" t="s">
        <v>3740</v>
      </c>
    </row>
    <row r="2222" spans="1:1" x14ac:dyDescent="0.2">
      <c r="A2222" t="s">
        <v>3741</v>
      </c>
    </row>
    <row r="2223" spans="1:1" x14ac:dyDescent="0.2">
      <c r="A2223" t="s">
        <v>1743</v>
      </c>
    </row>
    <row r="2224" spans="1:1" x14ac:dyDescent="0.2">
      <c r="A2224" t="s">
        <v>1744</v>
      </c>
    </row>
    <row r="2225" spans="1:1" x14ac:dyDescent="0.2">
      <c r="A2225" t="s">
        <v>3744</v>
      </c>
    </row>
    <row r="2226" spans="1:1" x14ac:dyDescent="0.2">
      <c r="A2226" t="s">
        <v>3742</v>
      </c>
    </row>
    <row r="2227" spans="1:1" x14ac:dyDescent="0.2">
      <c r="A2227" t="s">
        <v>354</v>
      </c>
    </row>
    <row r="2228" spans="1:1" x14ac:dyDescent="0.2">
      <c r="A2228" t="s">
        <v>3743</v>
      </c>
    </row>
    <row r="2229" spans="1:1" x14ac:dyDescent="0.2">
      <c r="A2229" t="s">
        <v>3745</v>
      </c>
    </row>
    <row r="2230" spans="1:1" x14ac:dyDescent="0.2">
      <c r="A2230" t="s">
        <v>5338</v>
      </c>
    </row>
    <row r="2231" spans="1:1" x14ac:dyDescent="0.2">
      <c r="A2231" t="s">
        <v>3746</v>
      </c>
    </row>
    <row r="2232" spans="1:1" x14ac:dyDescent="0.2">
      <c r="A2232" t="s">
        <v>5339</v>
      </c>
    </row>
    <row r="2233" spans="1:1" x14ac:dyDescent="0.2">
      <c r="A2233" t="s">
        <v>3747</v>
      </c>
    </row>
    <row r="2234" spans="1:1" x14ac:dyDescent="0.2">
      <c r="A2234" t="s">
        <v>355</v>
      </c>
    </row>
    <row r="2235" spans="1:1" x14ac:dyDescent="0.2">
      <c r="A2235" t="s">
        <v>3748</v>
      </c>
    </row>
    <row r="2236" spans="1:1" x14ac:dyDescent="0.2">
      <c r="A2236" t="s">
        <v>3749</v>
      </c>
    </row>
    <row r="2237" spans="1:1" x14ac:dyDescent="0.2">
      <c r="A2237" t="s">
        <v>3750</v>
      </c>
    </row>
    <row r="2238" spans="1:1" x14ac:dyDescent="0.2">
      <c r="A2238" t="s">
        <v>3751</v>
      </c>
    </row>
    <row r="2239" spans="1:1" x14ac:dyDescent="0.2">
      <c r="A2239" t="s">
        <v>3752</v>
      </c>
    </row>
    <row r="2240" spans="1:1" x14ac:dyDescent="0.2">
      <c r="A2240" t="s">
        <v>3753</v>
      </c>
    </row>
    <row r="2241" spans="1:1" x14ac:dyDescent="0.2">
      <c r="A2241" t="s">
        <v>3754</v>
      </c>
    </row>
    <row r="2242" spans="1:1" x14ac:dyDescent="0.2">
      <c r="A2242" t="s">
        <v>3755</v>
      </c>
    </row>
    <row r="2243" spans="1:1" x14ac:dyDescent="0.2">
      <c r="A2243" t="s">
        <v>3756</v>
      </c>
    </row>
    <row r="2244" spans="1:1" x14ac:dyDescent="0.2">
      <c r="A2244" t="s">
        <v>3757</v>
      </c>
    </row>
    <row r="2245" spans="1:1" x14ac:dyDescent="0.2">
      <c r="A2245" t="s">
        <v>3855</v>
      </c>
    </row>
    <row r="2246" spans="1:1" x14ac:dyDescent="0.2">
      <c r="A2246" t="s">
        <v>260</v>
      </c>
    </row>
    <row r="2247" spans="1:1" x14ac:dyDescent="0.2">
      <c r="A2247" t="s">
        <v>3856</v>
      </c>
    </row>
    <row r="2248" spans="1:1" x14ac:dyDescent="0.2">
      <c r="A2248" t="s">
        <v>3857</v>
      </c>
    </row>
    <row r="2249" spans="1:1" x14ac:dyDescent="0.2">
      <c r="A2249" t="s">
        <v>3858</v>
      </c>
    </row>
    <row r="2250" spans="1:1" x14ac:dyDescent="0.2">
      <c r="A2250" t="s">
        <v>3859</v>
      </c>
    </row>
    <row r="2251" spans="1:1" x14ac:dyDescent="0.2">
      <c r="A2251" t="s">
        <v>5340</v>
      </c>
    </row>
    <row r="2252" spans="1:1" x14ac:dyDescent="0.2">
      <c r="A2252" t="s">
        <v>3860</v>
      </c>
    </row>
    <row r="2253" spans="1:1" x14ac:dyDescent="0.2">
      <c r="A2253" t="s">
        <v>3861</v>
      </c>
    </row>
    <row r="2254" spans="1:1" x14ac:dyDescent="0.2">
      <c r="A2254" t="s">
        <v>3862</v>
      </c>
    </row>
    <row r="2255" spans="1:1" x14ac:dyDescent="0.2">
      <c r="A2255" t="s">
        <v>3863</v>
      </c>
    </row>
    <row r="2256" spans="1:1" x14ac:dyDescent="0.2">
      <c r="A2256" t="s">
        <v>3864</v>
      </c>
    </row>
    <row r="2257" spans="1:1" x14ac:dyDescent="0.2">
      <c r="A2257" t="s">
        <v>1538</v>
      </c>
    </row>
    <row r="2258" spans="1:1" x14ac:dyDescent="0.2">
      <c r="A2258" t="s">
        <v>3865</v>
      </c>
    </row>
    <row r="2259" spans="1:1" x14ac:dyDescent="0.2">
      <c r="A2259" t="s">
        <v>3866</v>
      </c>
    </row>
    <row r="2260" spans="1:1" x14ac:dyDescent="0.2">
      <c r="A2260" t="s">
        <v>3867</v>
      </c>
    </row>
    <row r="2261" spans="1:1" x14ac:dyDescent="0.2">
      <c r="A2261" t="s">
        <v>3868</v>
      </c>
    </row>
    <row r="2262" spans="1:1" x14ac:dyDescent="0.2">
      <c r="A2262" t="s">
        <v>3869</v>
      </c>
    </row>
    <row r="2263" spans="1:1" x14ac:dyDescent="0.2">
      <c r="A2263" t="s">
        <v>3870</v>
      </c>
    </row>
    <row r="2264" spans="1:1" x14ac:dyDescent="0.2">
      <c r="A2264" t="s">
        <v>5341</v>
      </c>
    </row>
    <row r="2265" spans="1:1" x14ac:dyDescent="0.2">
      <c r="A2265" t="s">
        <v>4809</v>
      </c>
    </row>
    <row r="2266" spans="1:1" x14ac:dyDescent="0.2">
      <c r="A2266" t="s">
        <v>4810</v>
      </c>
    </row>
    <row r="2267" spans="1:1" x14ac:dyDescent="0.2">
      <c r="A2267" t="s">
        <v>4811</v>
      </c>
    </row>
    <row r="2268" spans="1:1" x14ac:dyDescent="0.2">
      <c r="A2268" t="s">
        <v>4812</v>
      </c>
    </row>
    <row r="2269" spans="1:1" x14ac:dyDescent="0.2">
      <c r="A2269" t="s">
        <v>4813</v>
      </c>
    </row>
    <row r="2270" spans="1:1" x14ac:dyDescent="0.2">
      <c r="A2270" t="s">
        <v>4814</v>
      </c>
    </row>
    <row r="2271" spans="1:1" x14ac:dyDescent="0.2">
      <c r="A2271" t="s">
        <v>4815</v>
      </c>
    </row>
    <row r="2272" spans="1:1" x14ac:dyDescent="0.2">
      <c r="A2272" t="s">
        <v>4816</v>
      </c>
    </row>
    <row r="2273" spans="1:1" x14ac:dyDescent="0.2">
      <c r="A2273" t="s">
        <v>2158</v>
      </c>
    </row>
    <row r="2274" spans="1:1" x14ac:dyDescent="0.2">
      <c r="A2274" t="s">
        <v>2159</v>
      </c>
    </row>
    <row r="2275" spans="1:1" x14ac:dyDescent="0.2">
      <c r="A2275" t="s">
        <v>2160</v>
      </c>
    </row>
    <row r="2276" spans="1:1" x14ac:dyDescent="0.2">
      <c r="A2276" t="s">
        <v>2161</v>
      </c>
    </row>
    <row r="2277" spans="1:1" x14ac:dyDescent="0.2">
      <c r="A2277" t="s">
        <v>694</v>
      </c>
    </row>
    <row r="2278" spans="1:1" x14ac:dyDescent="0.2">
      <c r="A2278" t="s">
        <v>2162</v>
      </c>
    </row>
    <row r="2279" spans="1:1" x14ac:dyDescent="0.2">
      <c r="A2279" t="s">
        <v>2163</v>
      </c>
    </row>
    <row r="2280" spans="1:1" x14ac:dyDescent="0.2">
      <c r="A2280" t="s">
        <v>2164</v>
      </c>
    </row>
    <row r="2281" spans="1:1" x14ac:dyDescent="0.2">
      <c r="A2281" t="s">
        <v>2165</v>
      </c>
    </row>
    <row r="2282" spans="1:1" x14ac:dyDescent="0.2">
      <c r="A2282" t="s">
        <v>1541</v>
      </c>
    </row>
    <row r="2283" spans="1:1" x14ac:dyDescent="0.2">
      <c r="A2283" t="s">
        <v>2166</v>
      </c>
    </row>
    <row r="2284" spans="1:1" x14ac:dyDescent="0.2">
      <c r="A2284" t="s">
        <v>5342</v>
      </c>
    </row>
    <row r="2285" spans="1:1" x14ac:dyDescent="0.2">
      <c r="A2285" t="s">
        <v>5343</v>
      </c>
    </row>
    <row r="2286" spans="1:1" x14ac:dyDescent="0.2">
      <c r="A2286" t="s">
        <v>2167</v>
      </c>
    </row>
    <row r="2287" spans="1:1" x14ac:dyDescent="0.2">
      <c r="A2287" t="s">
        <v>2168</v>
      </c>
    </row>
    <row r="2288" spans="1:1" x14ac:dyDescent="0.2">
      <c r="A2288" t="s">
        <v>2169</v>
      </c>
    </row>
    <row r="2289" spans="1:1" x14ac:dyDescent="0.2">
      <c r="A2289" t="s">
        <v>1542</v>
      </c>
    </row>
    <row r="2290" spans="1:1" x14ac:dyDescent="0.2">
      <c r="A2290" t="s">
        <v>2170</v>
      </c>
    </row>
    <row r="2291" spans="1:1" x14ac:dyDescent="0.2">
      <c r="A2291" t="s">
        <v>2171</v>
      </c>
    </row>
    <row r="2292" spans="1:1" x14ac:dyDescent="0.2">
      <c r="A2292" t="s">
        <v>199</v>
      </c>
    </row>
    <row r="2293" spans="1:1" x14ac:dyDescent="0.2">
      <c r="A2293" t="s">
        <v>2172</v>
      </c>
    </row>
    <row r="2294" spans="1:1" x14ac:dyDescent="0.2">
      <c r="A2294" t="s">
        <v>1394</v>
      </c>
    </row>
    <row r="2295" spans="1:1" x14ac:dyDescent="0.2">
      <c r="A2295" t="s">
        <v>1395</v>
      </c>
    </row>
    <row r="2296" spans="1:1" x14ac:dyDescent="0.2">
      <c r="A2296" t="s">
        <v>1396</v>
      </c>
    </row>
    <row r="2297" spans="1:1" x14ac:dyDescent="0.2">
      <c r="A2297" t="s">
        <v>1397</v>
      </c>
    </row>
    <row r="2298" spans="1:1" x14ac:dyDescent="0.2">
      <c r="A2298" t="s">
        <v>2174</v>
      </c>
    </row>
    <row r="2299" spans="1:1" x14ac:dyDescent="0.2">
      <c r="A2299" t="s">
        <v>2175</v>
      </c>
    </row>
    <row r="2300" spans="1:1" x14ac:dyDescent="0.2">
      <c r="A2300" t="s">
        <v>2173</v>
      </c>
    </row>
    <row r="2301" spans="1:1" x14ac:dyDescent="0.2">
      <c r="A2301" t="s">
        <v>570</v>
      </c>
    </row>
    <row r="2302" spans="1:1" x14ac:dyDescent="0.2">
      <c r="A2302" t="s">
        <v>2176</v>
      </c>
    </row>
    <row r="2303" spans="1:1" x14ac:dyDescent="0.2">
      <c r="A2303" t="s">
        <v>2177</v>
      </c>
    </row>
    <row r="2304" spans="1:1" x14ac:dyDescent="0.2">
      <c r="A2304" t="s">
        <v>2178</v>
      </c>
    </row>
    <row r="2305" spans="1:1" x14ac:dyDescent="0.2">
      <c r="A2305" t="s">
        <v>2179</v>
      </c>
    </row>
    <row r="2306" spans="1:1" x14ac:dyDescent="0.2">
      <c r="A2306" t="s">
        <v>506</v>
      </c>
    </row>
    <row r="2307" spans="1:1" x14ac:dyDescent="0.2">
      <c r="A2307" t="s">
        <v>337</v>
      </c>
    </row>
    <row r="2308" spans="1:1" x14ac:dyDescent="0.2">
      <c r="A2308" t="s">
        <v>2180</v>
      </c>
    </row>
    <row r="2309" spans="1:1" x14ac:dyDescent="0.2">
      <c r="A2309" t="s">
        <v>2181</v>
      </c>
    </row>
    <row r="2310" spans="1:1" x14ac:dyDescent="0.2">
      <c r="A2310" t="s">
        <v>2182</v>
      </c>
    </row>
    <row r="2311" spans="1:1" x14ac:dyDescent="0.2">
      <c r="A2311" t="s">
        <v>2183</v>
      </c>
    </row>
    <row r="2312" spans="1:1" x14ac:dyDescent="0.2">
      <c r="A2312" t="s">
        <v>2184</v>
      </c>
    </row>
    <row r="2313" spans="1:1" x14ac:dyDescent="0.2">
      <c r="A2313" t="s">
        <v>2185</v>
      </c>
    </row>
    <row r="2314" spans="1:1" x14ac:dyDescent="0.2">
      <c r="A2314" t="s">
        <v>2186</v>
      </c>
    </row>
    <row r="2315" spans="1:1" x14ac:dyDescent="0.2">
      <c r="A2315" t="s">
        <v>2187</v>
      </c>
    </row>
    <row r="2316" spans="1:1" x14ac:dyDescent="0.2">
      <c r="A2316" t="s">
        <v>2188</v>
      </c>
    </row>
    <row r="2317" spans="1:1" x14ac:dyDescent="0.2">
      <c r="A2317" t="s">
        <v>4837</v>
      </c>
    </row>
    <row r="2318" spans="1:1" x14ac:dyDescent="0.2">
      <c r="A2318" t="s">
        <v>2189</v>
      </c>
    </row>
    <row r="2319" spans="1:1" x14ac:dyDescent="0.2">
      <c r="A2319" t="s">
        <v>4838</v>
      </c>
    </row>
    <row r="2320" spans="1:1" x14ac:dyDescent="0.2">
      <c r="A2320" t="s">
        <v>4839</v>
      </c>
    </row>
    <row r="2321" spans="1:1" x14ac:dyDescent="0.2">
      <c r="A2321" t="s">
        <v>4840</v>
      </c>
    </row>
    <row r="2322" spans="1:1" x14ac:dyDescent="0.2">
      <c r="A2322" t="s">
        <v>4841</v>
      </c>
    </row>
    <row r="2323" spans="1:1" x14ac:dyDescent="0.2">
      <c r="A2323" t="s">
        <v>4842</v>
      </c>
    </row>
    <row r="2324" spans="1:1" x14ac:dyDescent="0.2">
      <c r="A2324" t="s">
        <v>4843</v>
      </c>
    </row>
    <row r="2325" spans="1:1" x14ac:dyDescent="0.2">
      <c r="A2325" t="s">
        <v>4844</v>
      </c>
    </row>
    <row r="2326" spans="1:1" x14ac:dyDescent="0.2">
      <c r="A2326" t="s">
        <v>4845</v>
      </c>
    </row>
    <row r="2327" spans="1:1" x14ac:dyDescent="0.2">
      <c r="A2327" t="s">
        <v>392</v>
      </c>
    </row>
    <row r="2328" spans="1:1" x14ac:dyDescent="0.2">
      <c r="A2328" t="s">
        <v>4846</v>
      </c>
    </row>
    <row r="2329" spans="1:1" x14ac:dyDescent="0.2">
      <c r="A2329" t="s">
        <v>4847</v>
      </c>
    </row>
    <row r="2330" spans="1:1" x14ac:dyDescent="0.2">
      <c r="A2330" t="s">
        <v>1544</v>
      </c>
    </row>
    <row r="2331" spans="1:1" x14ac:dyDescent="0.2">
      <c r="A2331" t="s">
        <v>507</v>
      </c>
    </row>
    <row r="2332" spans="1:1" x14ac:dyDescent="0.2">
      <c r="A2332" t="s">
        <v>3784</v>
      </c>
    </row>
    <row r="2333" spans="1:1" x14ac:dyDescent="0.2">
      <c r="A2333" t="s">
        <v>591</v>
      </c>
    </row>
    <row r="2334" spans="1:1" x14ac:dyDescent="0.2">
      <c r="A2334" t="s">
        <v>3785</v>
      </c>
    </row>
    <row r="2335" spans="1:1" x14ac:dyDescent="0.2">
      <c r="A2335" t="s">
        <v>3786</v>
      </c>
    </row>
    <row r="2336" spans="1:1" x14ac:dyDescent="0.2">
      <c r="A2336" t="s">
        <v>3787</v>
      </c>
    </row>
    <row r="2337" spans="1:1" x14ac:dyDescent="0.2">
      <c r="A2337" t="s">
        <v>3788</v>
      </c>
    </row>
    <row r="2338" spans="1:1" x14ac:dyDescent="0.2">
      <c r="A2338" t="s">
        <v>3789</v>
      </c>
    </row>
    <row r="2339" spans="1:1" x14ac:dyDescent="0.2">
      <c r="A2339" t="s">
        <v>2194</v>
      </c>
    </row>
    <row r="2340" spans="1:1" x14ac:dyDescent="0.2">
      <c r="A2340" t="s">
        <v>2195</v>
      </c>
    </row>
    <row r="2341" spans="1:1" x14ac:dyDescent="0.2">
      <c r="A2341" t="s">
        <v>2196</v>
      </c>
    </row>
    <row r="2342" spans="1:1" x14ac:dyDescent="0.2">
      <c r="A2342" t="s">
        <v>2197</v>
      </c>
    </row>
    <row r="2343" spans="1:1" x14ac:dyDescent="0.2">
      <c r="A2343" t="s">
        <v>1919</v>
      </c>
    </row>
    <row r="2344" spans="1:1" x14ac:dyDescent="0.2">
      <c r="A2344" t="s">
        <v>1920</v>
      </c>
    </row>
    <row r="2345" spans="1:1" x14ac:dyDescent="0.2">
      <c r="A2345" t="s">
        <v>2047</v>
      </c>
    </row>
    <row r="2346" spans="1:1" x14ac:dyDescent="0.2">
      <c r="A2346" t="s">
        <v>416</v>
      </c>
    </row>
    <row r="2347" spans="1:1" x14ac:dyDescent="0.2">
      <c r="A2347" t="s">
        <v>4505</v>
      </c>
    </row>
    <row r="2348" spans="1:1" x14ac:dyDescent="0.2">
      <c r="A2348" t="s">
        <v>420</v>
      </c>
    </row>
    <row r="2349" spans="1:1" x14ac:dyDescent="0.2">
      <c r="A2349" t="s">
        <v>4506</v>
      </c>
    </row>
    <row r="2350" spans="1:1" x14ac:dyDescent="0.2">
      <c r="A2350" t="s">
        <v>4507</v>
      </c>
    </row>
    <row r="2351" spans="1:1" x14ac:dyDescent="0.2">
      <c r="A2351" t="s">
        <v>4508</v>
      </c>
    </row>
    <row r="2352" spans="1:1" x14ac:dyDescent="0.2">
      <c r="A2352" t="s">
        <v>424</v>
      </c>
    </row>
    <row r="2353" spans="1:1" x14ac:dyDescent="0.2">
      <c r="A2353" t="s">
        <v>2052</v>
      </c>
    </row>
    <row r="2354" spans="1:1" x14ac:dyDescent="0.2">
      <c r="A2354" t="s">
        <v>2053</v>
      </c>
    </row>
    <row r="2355" spans="1:1" x14ac:dyDescent="0.2">
      <c r="A2355" t="s">
        <v>1926</v>
      </c>
    </row>
    <row r="2356" spans="1:1" x14ac:dyDescent="0.2">
      <c r="A2356" t="s">
        <v>1927</v>
      </c>
    </row>
    <row r="2357" spans="1:1" x14ac:dyDescent="0.2">
      <c r="A2357" t="s">
        <v>418</v>
      </c>
    </row>
    <row r="2358" spans="1:1" x14ac:dyDescent="0.2">
      <c r="A2358" t="s">
        <v>1921</v>
      </c>
    </row>
    <row r="2359" spans="1:1" x14ac:dyDescent="0.2">
      <c r="A2359" t="s">
        <v>529</v>
      </c>
    </row>
    <row r="2360" spans="1:1" x14ac:dyDescent="0.2">
      <c r="A2360" t="s">
        <v>1600</v>
      </c>
    </row>
    <row r="2361" spans="1:1" x14ac:dyDescent="0.2">
      <c r="A2361" t="s">
        <v>2048</v>
      </c>
    </row>
    <row r="2362" spans="1:1" x14ac:dyDescent="0.2">
      <c r="A2362" t="s">
        <v>4503</v>
      </c>
    </row>
    <row r="2363" spans="1:1" x14ac:dyDescent="0.2">
      <c r="A2363" t="s">
        <v>417</v>
      </c>
    </row>
    <row r="2364" spans="1:1" x14ac:dyDescent="0.2">
      <c r="A2364" t="s">
        <v>4504</v>
      </c>
    </row>
    <row r="2365" spans="1:1" x14ac:dyDescent="0.2">
      <c r="A2365" t="s">
        <v>1922</v>
      </c>
    </row>
    <row r="2366" spans="1:1" x14ac:dyDescent="0.2">
      <c r="A2366" t="s">
        <v>422</v>
      </c>
    </row>
    <row r="2367" spans="1:1" x14ac:dyDescent="0.2">
      <c r="A2367" t="s">
        <v>1923</v>
      </c>
    </row>
    <row r="2368" spans="1:1" x14ac:dyDescent="0.2">
      <c r="A2368" t="s">
        <v>2068</v>
      </c>
    </row>
    <row r="2369" spans="1:1" x14ac:dyDescent="0.2">
      <c r="A2369" t="s">
        <v>1599</v>
      </c>
    </row>
    <row r="2370" spans="1:1" x14ac:dyDescent="0.2">
      <c r="A2370" t="s">
        <v>419</v>
      </c>
    </row>
    <row r="2371" spans="1:1" x14ac:dyDescent="0.2">
      <c r="A2371" t="s">
        <v>1924</v>
      </c>
    </row>
    <row r="2372" spans="1:1" x14ac:dyDescent="0.2">
      <c r="A2372" t="s">
        <v>1925</v>
      </c>
    </row>
    <row r="2373" spans="1:1" x14ac:dyDescent="0.2">
      <c r="A2373" t="s">
        <v>257</v>
      </c>
    </row>
    <row r="2374" spans="1:1" x14ac:dyDescent="0.2">
      <c r="A2374" t="s">
        <v>3187</v>
      </c>
    </row>
    <row r="2375" spans="1:1" x14ac:dyDescent="0.2">
      <c r="A2375" t="s">
        <v>3188</v>
      </c>
    </row>
    <row r="2376" spans="1:1" x14ac:dyDescent="0.2">
      <c r="A2376" t="s">
        <v>1585</v>
      </c>
    </row>
    <row r="2377" spans="1:1" x14ac:dyDescent="0.2">
      <c r="A2377" t="s">
        <v>3217</v>
      </c>
    </row>
    <row r="2378" spans="1:1" x14ac:dyDescent="0.2">
      <c r="A2378" t="s">
        <v>3218</v>
      </c>
    </row>
    <row r="2379" spans="1:1" x14ac:dyDescent="0.2">
      <c r="A2379" t="s">
        <v>3219</v>
      </c>
    </row>
    <row r="2380" spans="1:1" x14ac:dyDescent="0.2">
      <c r="A2380" t="s">
        <v>3220</v>
      </c>
    </row>
    <row r="2381" spans="1:1" x14ac:dyDescent="0.2">
      <c r="A2381" t="s">
        <v>3221</v>
      </c>
    </row>
    <row r="2382" spans="1:1" x14ac:dyDescent="0.2">
      <c r="A2382" t="s">
        <v>209</v>
      </c>
    </row>
    <row r="2383" spans="1:1" x14ac:dyDescent="0.2">
      <c r="A2383" t="s">
        <v>3222</v>
      </c>
    </row>
    <row r="2384" spans="1:1" x14ac:dyDescent="0.2">
      <c r="A2384" t="s">
        <v>3223</v>
      </c>
    </row>
    <row r="2385" spans="1:1" x14ac:dyDescent="0.2">
      <c r="A2385" t="s">
        <v>3189</v>
      </c>
    </row>
    <row r="2386" spans="1:1" x14ac:dyDescent="0.2">
      <c r="A2386" t="s">
        <v>3190</v>
      </c>
    </row>
    <row r="2387" spans="1:1" x14ac:dyDescent="0.2">
      <c r="A2387" t="s">
        <v>3191</v>
      </c>
    </row>
    <row r="2388" spans="1:1" x14ac:dyDescent="0.2">
      <c r="A2388" t="s">
        <v>3192</v>
      </c>
    </row>
    <row r="2389" spans="1:1" x14ac:dyDescent="0.2">
      <c r="A2389" t="s">
        <v>3193</v>
      </c>
    </row>
    <row r="2390" spans="1:1" x14ac:dyDescent="0.2">
      <c r="A2390" t="s">
        <v>3194</v>
      </c>
    </row>
    <row r="2391" spans="1:1" x14ac:dyDescent="0.2">
      <c r="A2391" t="s">
        <v>3195</v>
      </c>
    </row>
    <row r="2392" spans="1:1" x14ac:dyDescent="0.2">
      <c r="A2392" t="s">
        <v>3196</v>
      </c>
    </row>
    <row r="2393" spans="1:1" x14ac:dyDescent="0.2">
      <c r="A2393" t="s">
        <v>3197</v>
      </c>
    </row>
    <row r="2394" spans="1:1" x14ac:dyDescent="0.2">
      <c r="A2394" t="s">
        <v>3198</v>
      </c>
    </row>
    <row r="2395" spans="1:1" x14ac:dyDescent="0.2">
      <c r="A2395" t="s">
        <v>3199</v>
      </c>
    </row>
    <row r="2396" spans="1:1" x14ac:dyDescent="0.2">
      <c r="A2396" t="s">
        <v>3200</v>
      </c>
    </row>
    <row r="2397" spans="1:1" x14ac:dyDescent="0.2">
      <c r="A2397" t="s">
        <v>3201</v>
      </c>
    </row>
    <row r="2398" spans="1:1" x14ac:dyDescent="0.2">
      <c r="A2398" t="s">
        <v>3224</v>
      </c>
    </row>
    <row r="2399" spans="1:1" x14ac:dyDescent="0.2">
      <c r="A2399" t="s">
        <v>3225</v>
      </c>
    </row>
    <row r="2400" spans="1:1" x14ac:dyDescent="0.2">
      <c r="A2400" t="s">
        <v>415</v>
      </c>
    </row>
    <row r="2401" spans="1:1" x14ac:dyDescent="0.2">
      <c r="A2401" t="s">
        <v>5344</v>
      </c>
    </row>
    <row r="2402" spans="1:1" x14ac:dyDescent="0.2">
      <c r="A2402" t="s">
        <v>3226</v>
      </c>
    </row>
    <row r="2403" spans="1:1" x14ac:dyDescent="0.2">
      <c r="A2403" t="s">
        <v>3227</v>
      </c>
    </row>
    <row r="2404" spans="1:1" x14ac:dyDescent="0.2">
      <c r="A2404" t="s">
        <v>421</v>
      </c>
    </row>
    <row r="2405" spans="1:1" x14ac:dyDescent="0.2">
      <c r="A2405" t="s">
        <v>423</v>
      </c>
    </row>
    <row r="2406" spans="1:1" x14ac:dyDescent="0.2">
      <c r="A2406" t="s">
        <v>1575</v>
      </c>
    </row>
    <row r="2407" spans="1:1" x14ac:dyDescent="0.2">
      <c r="A2407" t="s">
        <v>1958</v>
      </c>
    </row>
    <row r="2408" spans="1:1" x14ac:dyDescent="0.2">
      <c r="A2408" t="s">
        <v>1959</v>
      </c>
    </row>
    <row r="2409" spans="1:1" x14ac:dyDescent="0.2">
      <c r="A2409" t="s">
        <v>1960</v>
      </c>
    </row>
    <row r="2410" spans="1:1" x14ac:dyDescent="0.2">
      <c r="A2410" t="s">
        <v>1961</v>
      </c>
    </row>
    <row r="2411" spans="1:1" x14ac:dyDescent="0.2">
      <c r="A2411" t="s">
        <v>1962</v>
      </c>
    </row>
    <row r="2412" spans="1:1" x14ac:dyDescent="0.2">
      <c r="A2412" t="s">
        <v>293</v>
      </c>
    </row>
    <row r="2413" spans="1:1" x14ac:dyDescent="0.2">
      <c r="A2413" t="s">
        <v>1963</v>
      </c>
    </row>
    <row r="2414" spans="1:1" x14ac:dyDescent="0.2">
      <c r="A2414" t="s">
        <v>1964</v>
      </c>
    </row>
    <row r="2415" spans="1:1" x14ac:dyDescent="0.2">
      <c r="A2415" t="s">
        <v>400</v>
      </c>
    </row>
    <row r="2416" spans="1:1" x14ac:dyDescent="0.2">
      <c r="A2416" t="s">
        <v>777</v>
      </c>
    </row>
    <row r="2417" spans="1:1" x14ac:dyDescent="0.2">
      <c r="A2417" t="s">
        <v>1965</v>
      </c>
    </row>
    <row r="2418" spans="1:1" x14ac:dyDescent="0.2">
      <c r="A2418" t="s">
        <v>1966</v>
      </c>
    </row>
    <row r="2419" spans="1:1" x14ac:dyDescent="0.2">
      <c r="A2419" t="s">
        <v>1967</v>
      </c>
    </row>
    <row r="2420" spans="1:1" x14ac:dyDescent="0.2">
      <c r="A2420" t="s">
        <v>1968</v>
      </c>
    </row>
    <row r="2421" spans="1:1" x14ac:dyDescent="0.2">
      <c r="A2421" t="s">
        <v>1969</v>
      </c>
    </row>
    <row r="2422" spans="1:1" x14ac:dyDescent="0.2">
      <c r="A2422" t="s">
        <v>1970</v>
      </c>
    </row>
    <row r="2423" spans="1:1" x14ac:dyDescent="0.2">
      <c r="A2423" t="s">
        <v>1971</v>
      </c>
    </row>
    <row r="2424" spans="1:1" x14ac:dyDescent="0.2">
      <c r="A2424" t="s">
        <v>1972</v>
      </c>
    </row>
    <row r="2425" spans="1:1" x14ac:dyDescent="0.2">
      <c r="A2425" t="s">
        <v>1603</v>
      </c>
    </row>
    <row r="2426" spans="1:1" x14ac:dyDescent="0.2">
      <c r="A2426" t="s">
        <v>1602</v>
      </c>
    </row>
    <row r="2427" spans="1:1" x14ac:dyDescent="0.2">
      <c r="A2427" t="s">
        <v>4275</v>
      </c>
    </row>
    <row r="2428" spans="1:1" x14ac:dyDescent="0.2">
      <c r="A2428" t="s">
        <v>1534</v>
      </c>
    </row>
    <row r="2429" spans="1:1" x14ac:dyDescent="0.2">
      <c r="A2429" t="s">
        <v>4276</v>
      </c>
    </row>
    <row r="2430" spans="1:1" x14ac:dyDescent="0.2">
      <c r="A2430" t="s">
        <v>232</v>
      </c>
    </row>
    <row r="2431" spans="1:1" x14ac:dyDescent="0.2">
      <c r="A2431" t="s">
        <v>2084</v>
      </c>
    </row>
    <row r="2432" spans="1:1" x14ac:dyDescent="0.2">
      <c r="A2432" t="s">
        <v>2085</v>
      </c>
    </row>
    <row r="2433" spans="1:1" x14ac:dyDescent="0.2">
      <c r="A2433" t="s">
        <v>2086</v>
      </c>
    </row>
    <row r="2434" spans="1:1" x14ac:dyDescent="0.2">
      <c r="A2434" t="s">
        <v>2087</v>
      </c>
    </row>
    <row r="2435" spans="1:1" x14ac:dyDescent="0.2">
      <c r="A2435" t="s">
        <v>508</v>
      </c>
    </row>
    <row r="2436" spans="1:1" x14ac:dyDescent="0.2">
      <c r="A2436" t="s">
        <v>1604</v>
      </c>
    </row>
    <row r="2437" spans="1:1" x14ac:dyDescent="0.2">
      <c r="A2437" t="s">
        <v>4273</v>
      </c>
    </row>
    <row r="2438" spans="1:1" x14ac:dyDescent="0.2">
      <c r="A2438" t="s">
        <v>4274</v>
      </c>
    </row>
    <row r="2439" spans="1:1" x14ac:dyDescent="0.2">
      <c r="A2439" t="s">
        <v>1759</v>
      </c>
    </row>
    <row r="2440" spans="1:1" x14ac:dyDescent="0.2">
      <c r="A2440" t="s">
        <v>463</v>
      </c>
    </row>
    <row r="2441" spans="1:1" x14ac:dyDescent="0.2">
      <c r="A2441" t="s">
        <v>5345</v>
      </c>
    </row>
    <row r="2442" spans="1:1" x14ac:dyDescent="0.2">
      <c r="A2442" t="s">
        <v>5346</v>
      </c>
    </row>
    <row r="2443" spans="1:1" x14ac:dyDescent="0.2">
      <c r="A2443" t="s">
        <v>5347</v>
      </c>
    </row>
    <row r="2444" spans="1:1" x14ac:dyDescent="0.2">
      <c r="A2444" t="s">
        <v>5348</v>
      </c>
    </row>
    <row r="2445" spans="1:1" x14ac:dyDescent="0.2">
      <c r="A2445" t="s">
        <v>5349</v>
      </c>
    </row>
    <row r="2446" spans="1:1" x14ac:dyDescent="0.2">
      <c r="A2446" t="s">
        <v>2974</v>
      </c>
    </row>
    <row r="2447" spans="1:1" x14ac:dyDescent="0.2">
      <c r="A2447" t="s">
        <v>1760</v>
      </c>
    </row>
    <row r="2448" spans="1:1" x14ac:dyDescent="0.2">
      <c r="A2448" t="s">
        <v>2975</v>
      </c>
    </row>
    <row r="2449" spans="1:1" x14ac:dyDescent="0.2">
      <c r="A2449" t="s">
        <v>2976</v>
      </c>
    </row>
    <row r="2450" spans="1:1" x14ac:dyDescent="0.2">
      <c r="A2450" t="s">
        <v>2977</v>
      </c>
    </row>
    <row r="2451" spans="1:1" x14ac:dyDescent="0.2">
      <c r="A2451" t="s">
        <v>2978</v>
      </c>
    </row>
    <row r="2452" spans="1:1" x14ac:dyDescent="0.2">
      <c r="A2452" t="s">
        <v>737</v>
      </c>
    </row>
    <row r="2453" spans="1:1" x14ac:dyDescent="0.2">
      <c r="A2453" t="s">
        <v>323</v>
      </c>
    </row>
    <row r="2454" spans="1:1" x14ac:dyDescent="0.2">
      <c r="A2454" t="s">
        <v>319</v>
      </c>
    </row>
    <row r="2455" spans="1:1" x14ac:dyDescent="0.2">
      <c r="A2455" t="s">
        <v>321</v>
      </c>
    </row>
    <row r="2456" spans="1:1" x14ac:dyDescent="0.2">
      <c r="A2456" t="s">
        <v>320</v>
      </c>
    </row>
    <row r="2457" spans="1:1" x14ac:dyDescent="0.2">
      <c r="A2457" t="s">
        <v>2979</v>
      </c>
    </row>
    <row r="2458" spans="1:1" x14ac:dyDescent="0.2">
      <c r="A2458" t="s">
        <v>2980</v>
      </c>
    </row>
    <row r="2459" spans="1:1" x14ac:dyDescent="0.2">
      <c r="A2459" t="s">
        <v>2981</v>
      </c>
    </row>
    <row r="2460" spans="1:1" x14ac:dyDescent="0.2">
      <c r="A2460" t="s">
        <v>2983</v>
      </c>
    </row>
    <row r="2461" spans="1:1" x14ac:dyDescent="0.2">
      <c r="A2461" t="s">
        <v>2982</v>
      </c>
    </row>
    <row r="2462" spans="1:1" x14ac:dyDescent="0.2">
      <c r="A2462" t="s">
        <v>510</v>
      </c>
    </row>
    <row r="2463" spans="1:1" x14ac:dyDescent="0.2">
      <c r="A2463" t="s">
        <v>2984</v>
      </c>
    </row>
    <row r="2464" spans="1:1" x14ac:dyDescent="0.2">
      <c r="A2464" t="s">
        <v>2985</v>
      </c>
    </row>
    <row r="2465" spans="1:1" x14ac:dyDescent="0.2">
      <c r="A2465" t="s">
        <v>2986</v>
      </c>
    </row>
    <row r="2466" spans="1:1" x14ac:dyDescent="0.2">
      <c r="A2466" t="s">
        <v>2987</v>
      </c>
    </row>
    <row r="2467" spans="1:1" x14ac:dyDescent="0.2">
      <c r="A2467" t="s">
        <v>596</v>
      </c>
    </row>
    <row r="2468" spans="1:1" x14ac:dyDescent="0.2">
      <c r="A2468" t="s">
        <v>2988</v>
      </c>
    </row>
    <row r="2469" spans="1:1" x14ac:dyDescent="0.2">
      <c r="A2469" t="s">
        <v>2989</v>
      </c>
    </row>
    <row r="2470" spans="1:1" x14ac:dyDescent="0.2">
      <c r="A2470" t="s">
        <v>2990</v>
      </c>
    </row>
    <row r="2471" spans="1:1" x14ac:dyDescent="0.2">
      <c r="A2471" t="s">
        <v>2991</v>
      </c>
    </row>
    <row r="2472" spans="1:1" x14ac:dyDescent="0.2">
      <c r="A2472" t="s">
        <v>509</v>
      </c>
    </row>
    <row r="2473" spans="1:1" x14ac:dyDescent="0.2">
      <c r="A2473" t="s">
        <v>4277</v>
      </c>
    </row>
    <row r="2474" spans="1:1" x14ac:dyDescent="0.2">
      <c r="A2474" t="s">
        <v>1605</v>
      </c>
    </row>
    <row r="2475" spans="1:1" x14ac:dyDescent="0.2">
      <c r="A2475" t="s">
        <v>761</v>
      </c>
    </row>
    <row r="2476" spans="1:1" x14ac:dyDescent="0.2">
      <c r="A2476" t="s">
        <v>4640</v>
      </c>
    </row>
    <row r="2477" spans="1:1" x14ac:dyDescent="0.2">
      <c r="A2477" t="s">
        <v>5350</v>
      </c>
    </row>
    <row r="2478" spans="1:1" x14ac:dyDescent="0.2">
      <c r="A2478" t="s">
        <v>5351</v>
      </c>
    </row>
    <row r="2479" spans="1:1" x14ac:dyDescent="0.2">
      <c r="A2479" t="s">
        <v>345</v>
      </c>
    </row>
    <row r="2480" spans="1:1" x14ac:dyDescent="0.2">
      <c r="A2480" t="s">
        <v>4641</v>
      </c>
    </row>
    <row r="2481" spans="1:1" x14ac:dyDescent="0.2">
      <c r="A2481" t="s">
        <v>4642</v>
      </c>
    </row>
    <row r="2482" spans="1:1" x14ac:dyDescent="0.2">
      <c r="A2482" t="s">
        <v>4643</v>
      </c>
    </row>
    <row r="2483" spans="1:1" x14ac:dyDescent="0.2">
      <c r="A2483" t="s">
        <v>4644</v>
      </c>
    </row>
    <row r="2484" spans="1:1" x14ac:dyDescent="0.2">
      <c r="A2484" t="s">
        <v>4645</v>
      </c>
    </row>
    <row r="2485" spans="1:1" x14ac:dyDescent="0.2">
      <c r="A2485" t="s">
        <v>4646</v>
      </c>
    </row>
    <row r="2486" spans="1:1" x14ac:dyDescent="0.2">
      <c r="A2486" t="s">
        <v>4647</v>
      </c>
    </row>
    <row r="2487" spans="1:1" x14ac:dyDescent="0.2">
      <c r="A2487" t="s">
        <v>4648</v>
      </c>
    </row>
    <row r="2488" spans="1:1" x14ac:dyDescent="0.2">
      <c r="A2488" t="s">
        <v>4649</v>
      </c>
    </row>
    <row r="2489" spans="1:1" x14ac:dyDescent="0.2">
      <c r="A2489" t="s">
        <v>4650</v>
      </c>
    </row>
    <row r="2490" spans="1:1" x14ac:dyDescent="0.2">
      <c r="A2490" t="s">
        <v>4651</v>
      </c>
    </row>
    <row r="2491" spans="1:1" x14ac:dyDescent="0.2">
      <c r="A2491" t="s">
        <v>4652</v>
      </c>
    </row>
    <row r="2492" spans="1:1" x14ac:dyDescent="0.2">
      <c r="A2492" t="s">
        <v>4653</v>
      </c>
    </row>
    <row r="2493" spans="1:1" x14ac:dyDescent="0.2">
      <c r="A2493" t="s">
        <v>658</v>
      </c>
    </row>
    <row r="2494" spans="1:1" x14ac:dyDescent="0.2">
      <c r="A2494" t="s">
        <v>4654</v>
      </c>
    </row>
    <row r="2495" spans="1:1" x14ac:dyDescent="0.2">
      <c r="A2495" t="s">
        <v>4655</v>
      </c>
    </row>
    <row r="2496" spans="1:1" x14ac:dyDescent="0.2">
      <c r="A2496" t="s">
        <v>511</v>
      </c>
    </row>
    <row r="2497" spans="1:1" x14ac:dyDescent="0.2">
      <c r="A2497" t="s">
        <v>4656</v>
      </c>
    </row>
    <row r="2498" spans="1:1" x14ac:dyDescent="0.2">
      <c r="A2498" t="s">
        <v>4657</v>
      </c>
    </row>
    <row r="2499" spans="1:1" x14ac:dyDescent="0.2">
      <c r="A2499" t="s">
        <v>4658</v>
      </c>
    </row>
    <row r="2500" spans="1:1" x14ac:dyDescent="0.2">
      <c r="A2500" t="s">
        <v>4659</v>
      </c>
    </row>
    <row r="2501" spans="1:1" x14ac:dyDescent="0.2">
      <c r="A2501" t="s">
        <v>4660</v>
      </c>
    </row>
    <row r="2502" spans="1:1" x14ac:dyDescent="0.2">
      <c r="A2502" t="s">
        <v>4661</v>
      </c>
    </row>
    <row r="2503" spans="1:1" x14ac:dyDescent="0.2">
      <c r="A2503" t="s">
        <v>4662</v>
      </c>
    </row>
    <row r="2504" spans="1:1" x14ac:dyDescent="0.2">
      <c r="A2504" t="s">
        <v>4663</v>
      </c>
    </row>
    <row r="2505" spans="1:1" x14ac:dyDescent="0.2">
      <c r="A2505" t="s">
        <v>4664</v>
      </c>
    </row>
    <row r="2506" spans="1:1" x14ac:dyDescent="0.2">
      <c r="A2506" t="s">
        <v>4665</v>
      </c>
    </row>
    <row r="2507" spans="1:1" x14ac:dyDescent="0.2">
      <c r="A2507" t="s">
        <v>4666</v>
      </c>
    </row>
    <row r="2508" spans="1:1" x14ac:dyDescent="0.2">
      <c r="A2508" t="s">
        <v>5352</v>
      </c>
    </row>
    <row r="2509" spans="1:1" x14ac:dyDescent="0.2">
      <c r="A2509" t="s">
        <v>5353</v>
      </c>
    </row>
    <row r="2510" spans="1:1" x14ac:dyDescent="0.2">
      <c r="A2510" t="s">
        <v>5354</v>
      </c>
    </row>
    <row r="2511" spans="1:1" x14ac:dyDescent="0.2">
      <c r="A2511" t="s">
        <v>5355</v>
      </c>
    </row>
    <row r="2512" spans="1:1" x14ac:dyDescent="0.2">
      <c r="A2512" t="s">
        <v>5356</v>
      </c>
    </row>
    <row r="2513" spans="1:1" x14ac:dyDescent="0.2">
      <c r="A2513" t="s">
        <v>5357</v>
      </c>
    </row>
    <row r="2514" spans="1:1" x14ac:dyDescent="0.2">
      <c r="A2514" t="s">
        <v>4667</v>
      </c>
    </row>
    <row r="2515" spans="1:1" x14ac:dyDescent="0.2">
      <c r="A2515" t="s">
        <v>5358</v>
      </c>
    </row>
    <row r="2516" spans="1:1" x14ac:dyDescent="0.2">
      <c r="A2516" t="s">
        <v>4668</v>
      </c>
    </row>
    <row r="2517" spans="1:1" x14ac:dyDescent="0.2">
      <c r="A2517" t="s">
        <v>4669</v>
      </c>
    </row>
    <row r="2518" spans="1:1" x14ac:dyDescent="0.2">
      <c r="A2518" t="s">
        <v>4670</v>
      </c>
    </row>
    <row r="2519" spans="1:1" x14ac:dyDescent="0.2">
      <c r="A2519" t="s">
        <v>4671</v>
      </c>
    </row>
    <row r="2520" spans="1:1" x14ac:dyDescent="0.2">
      <c r="A2520" t="s">
        <v>4672</v>
      </c>
    </row>
    <row r="2521" spans="1:1" x14ac:dyDescent="0.2">
      <c r="A2521" t="s">
        <v>4673</v>
      </c>
    </row>
    <row r="2522" spans="1:1" x14ac:dyDescent="0.2">
      <c r="A2522" t="s">
        <v>5359</v>
      </c>
    </row>
    <row r="2523" spans="1:1" x14ac:dyDescent="0.2">
      <c r="A2523" t="s">
        <v>4674</v>
      </c>
    </row>
    <row r="2524" spans="1:1" x14ac:dyDescent="0.2">
      <c r="A2524" t="s">
        <v>2992</v>
      </c>
    </row>
    <row r="2525" spans="1:1" x14ac:dyDescent="0.2">
      <c r="A2525" t="s">
        <v>2993</v>
      </c>
    </row>
    <row r="2526" spans="1:1" x14ac:dyDescent="0.2">
      <c r="A2526" t="s">
        <v>2994</v>
      </c>
    </row>
    <row r="2527" spans="1:1" x14ac:dyDescent="0.2">
      <c r="A2527" t="s">
        <v>2995</v>
      </c>
    </row>
    <row r="2528" spans="1:1" x14ac:dyDescent="0.2">
      <c r="A2528" t="s">
        <v>5360</v>
      </c>
    </row>
    <row r="2529" spans="1:1" x14ac:dyDescent="0.2">
      <c r="A2529" t="s">
        <v>5361</v>
      </c>
    </row>
    <row r="2530" spans="1:1" x14ac:dyDescent="0.2">
      <c r="A2530" t="s">
        <v>2996</v>
      </c>
    </row>
    <row r="2531" spans="1:1" x14ac:dyDescent="0.2">
      <c r="A2531" t="s">
        <v>2997</v>
      </c>
    </row>
    <row r="2532" spans="1:1" x14ac:dyDescent="0.2">
      <c r="A2532" t="s">
        <v>1608</v>
      </c>
    </row>
    <row r="2533" spans="1:1" x14ac:dyDescent="0.2">
      <c r="A2533" t="s">
        <v>2998</v>
      </c>
    </row>
    <row r="2534" spans="1:1" x14ac:dyDescent="0.2">
      <c r="A2534" t="s">
        <v>2999</v>
      </c>
    </row>
    <row r="2535" spans="1:1" x14ac:dyDescent="0.2">
      <c r="A2535" t="s">
        <v>3046</v>
      </c>
    </row>
    <row r="2536" spans="1:1" x14ac:dyDescent="0.2">
      <c r="A2536" t="s">
        <v>3047</v>
      </c>
    </row>
    <row r="2537" spans="1:1" x14ac:dyDescent="0.2">
      <c r="A2537" t="s">
        <v>3048</v>
      </c>
    </row>
    <row r="2538" spans="1:1" x14ac:dyDescent="0.2">
      <c r="A2538" t="s">
        <v>710</v>
      </c>
    </row>
    <row r="2539" spans="1:1" x14ac:dyDescent="0.2">
      <c r="A2539" t="s">
        <v>3049</v>
      </c>
    </row>
    <row r="2540" spans="1:1" x14ac:dyDescent="0.2">
      <c r="A2540" t="s">
        <v>3050</v>
      </c>
    </row>
    <row r="2541" spans="1:1" x14ac:dyDescent="0.2">
      <c r="A2541" t="s">
        <v>709</v>
      </c>
    </row>
    <row r="2542" spans="1:1" x14ac:dyDescent="0.2">
      <c r="A2542" t="s">
        <v>3051</v>
      </c>
    </row>
    <row r="2543" spans="1:1" x14ac:dyDescent="0.2">
      <c r="A2543" t="s">
        <v>3052</v>
      </c>
    </row>
    <row r="2544" spans="1:1" x14ac:dyDescent="0.2">
      <c r="A2544" t="s">
        <v>3053</v>
      </c>
    </row>
    <row r="2545" spans="1:1" x14ac:dyDescent="0.2">
      <c r="A2545" t="s">
        <v>3054</v>
      </c>
    </row>
    <row r="2546" spans="1:1" x14ac:dyDescent="0.2">
      <c r="A2546" t="s">
        <v>3055</v>
      </c>
    </row>
    <row r="2547" spans="1:1" x14ac:dyDescent="0.2">
      <c r="A2547" t="s">
        <v>1609</v>
      </c>
    </row>
    <row r="2548" spans="1:1" x14ac:dyDescent="0.2">
      <c r="A2548" t="s">
        <v>3056</v>
      </c>
    </row>
    <row r="2549" spans="1:1" x14ac:dyDescent="0.2">
      <c r="A2549" t="s">
        <v>3057</v>
      </c>
    </row>
    <row r="2550" spans="1:1" x14ac:dyDescent="0.2">
      <c r="A2550" t="s">
        <v>3058</v>
      </c>
    </row>
    <row r="2551" spans="1:1" x14ac:dyDescent="0.2">
      <c r="A2551" t="s">
        <v>3059</v>
      </c>
    </row>
    <row r="2552" spans="1:1" x14ac:dyDescent="0.2">
      <c r="A2552" t="s">
        <v>3060</v>
      </c>
    </row>
    <row r="2553" spans="1:1" x14ac:dyDescent="0.2">
      <c r="A2553" t="s">
        <v>3061</v>
      </c>
    </row>
    <row r="2554" spans="1:1" x14ac:dyDescent="0.2">
      <c r="A2554" t="s">
        <v>3062</v>
      </c>
    </row>
    <row r="2555" spans="1:1" x14ac:dyDescent="0.2">
      <c r="A2555" t="s">
        <v>3063</v>
      </c>
    </row>
    <row r="2556" spans="1:1" x14ac:dyDescent="0.2">
      <c r="A2556" t="s">
        <v>3064</v>
      </c>
    </row>
    <row r="2557" spans="1:1" x14ac:dyDescent="0.2">
      <c r="A2557" t="s">
        <v>3065</v>
      </c>
    </row>
    <row r="2558" spans="1:1" x14ac:dyDescent="0.2">
      <c r="A2558" t="s">
        <v>3066</v>
      </c>
    </row>
    <row r="2559" spans="1:1" x14ac:dyDescent="0.2">
      <c r="A2559" t="s">
        <v>4911</v>
      </c>
    </row>
    <row r="2560" spans="1:1" x14ac:dyDescent="0.2">
      <c r="A2560" t="s">
        <v>5362</v>
      </c>
    </row>
    <row r="2561" spans="1:1" x14ac:dyDescent="0.2">
      <c r="A2561" t="s">
        <v>5363</v>
      </c>
    </row>
    <row r="2562" spans="1:1" x14ac:dyDescent="0.2">
      <c r="A2562" t="s">
        <v>5364</v>
      </c>
    </row>
    <row r="2563" spans="1:1" x14ac:dyDescent="0.2">
      <c r="A2563" t="s">
        <v>5365</v>
      </c>
    </row>
    <row r="2564" spans="1:1" x14ac:dyDescent="0.2">
      <c r="A2564" t="s">
        <v>5366</v>
      </c>
    </row>
    <row r="2565" spans="1:1" x14ac:dyDescent="0.2">
      <c r="A2565" t="s">
        <v>4912</v>
      </c>
    </row>
    <row r="2566" spans="1:1" x14ac:dyDescent="0.2">
      <c r="A2566" t="s">
        <v>4287</v>
      </c>
    </row>
    <row r="2567" spans="1:1" x14ac:dyDescent="0.2">
      <c r="A2567" t="s">
        <v>4288</v>
      </c>
    </row>
    <row r="2568" spans="1:1" x14ac:dyDescent="0.2">
      <c r="A2568" t="s">
        <v>4289</v>
      </c>
    </row>
    <row r="2569" spans="1:1" x14ac:dyDescent="0.2">
      <c r="A2569" t="s">
        <v>4290</v>
      </c>
    </row>
    <row r="2570" spans="1:1" x14ac:dyDescent="0.2">
      <c r="A2570" t="s">
        <v>4291</v>
      </c>
    </row>
    <row r="2571" spans="1:1" x14ac:dyDescent="0.2">
      <c r="A2571" t="s">
        <v>4292</v>
      </c>
    </row>
    <row r="2572" spans="1:1" x14ac:dyDescent="0.2">
      <c r="A2572" t="s">
        <v>4293</v>
      </c>
    </row>
    <row r="2573" spans="1:1" x14ac:dyDescent="0.2">
      <c r="A2573" t="s">
        <v>4294</v>
      </c>
    </row>
    <row r="2574" spans="1:1" x14ac:dyDescent="0.2">
      <c r="A2574" t="s">
        <v>356</v>
      </c>
    </row>
    <row r="2575" spans="1:1" x14ac:dyDescent="0.2">
      <c r="A2575" t="s">
        <v>1982</v>
      </c>
    </row>
    <row r="2576" spans="1:1" x14ac:dyDescent="0.2">
      <c r="A2576" t="s">
        <v>1983</v>
      </c>
    </row>
    <row r="2577" spans="1:1" x14ac:dyDescent="0.2">
      <c r="A2577" t="s">
        <v>1984</v>
      </c>
    </row>
    <row r="2578" spans="1:1" x14ac:dyDescent="0.2">
      <c r="A2578" t="s">
        <v>1985</v>
      </c>
    </row>
    <row r="2579" spans="1:1" x14ac:dyDescent="0.2">
      <c r="A2579" t="s">
        <v>1986</v>
      </c>
    </row>
    <row r="2580" spans="1:1" x14ac:dyDescent="0.2">
      <c r="A2580" t="s">
        <v>1987</v>
      </c>
    </row>
    <row r="2581" spans="1:1" x14ac:dyDescent="0.2">
      <c r="A2581" t="s">
        <v>1988</v>
      </c>
    </row>
    <row r="2582" spans="1:1" x14ac:dyDescent="0.2">
      <c r="A2582" t="s">
        <v>1989</v>
      </c>
    </row>
    <row r="2583" spans="1:1" x14ac:dyDescent="0.2">
      <c r="A2583" t="s">
        <v>1990</v>
      </c>
    </row>
    <row r="2584" spans="1:1" x14ac:dyDescent="0.2">
      <c r="A2584" t="s">
        <v>1991</v>
      </c>
    </row>
    <row r="2585" spans="1:1" x14ac:dyDescent="0.2">
      <c r="A2585" t="s">
        <v>1973</v>
      </c>
    </row>
    <row r="2586" spans="1:1" x14ac:dyDescent="0.2">
      <c r="A2586" t="s">
        <v>1974</v>
      </c>
    </row>
    <row r="2587" spans="1:1" x14ac:dyDescent="0.2">
      <c r="A2587" t="s">
        <v>1975</v>
      </c>
    </row>
    <row r="2588" spans="1:1" x14ac:dyDescent="0.2">
      <c r="A2588" t="s">
        <v>1976</v>
      </c>
    </row>
    <row r="2589" spans="1:1" x14ac:dyDescent="0.2">
      <c r="A2589" t="s">
        <v>1978</v>
      </c>
    </row>
    <row r="2590" spans="1:1" x14ac:dyDescent="0.2">
      <c r="A2590" t="s">
        <v>1979</v>
      </c>
    </row>
    <row r="2591" spans="1:1" x14ac:dyDescent="0.2">
      <c r="A2591" t="s">
        <v>1610</v>
      </c>
    </row>
    <row r="2592" spans="1:1" x14ac:dyDescent="0.2">
      <c r="A2592" t="s">
        <v>1977</v>
      </c>
    </row>
    <row r="2593" spans="1:1" x14ac:dyDescent="0.2">
      <c r="A2593" t="s">
        <v>1980</v>
      </c>
    </row>
    <row r="2594" spans="1:1" x14ac:dyDescent="0.2">
      <c r="A2594" t="s">
        <v>1981</v>
      </c>
    </row>
    <row r="2595" spans="1:1" x14ac:dyDescent="0.2">
      <c r="A2595" t="s">
        <v>1036</v>
      </c>
    </row>
    <row r="2596" spans="1:1" x14ac:dyDescent="0.2">
      <c r="A2596" t="s">
        <v>1037</v>
      </c>
    </row>
    <row r="2597" spans="1:1" x14ac:dyDescent="0.2">
      <c r="A2597" t="s">
        <v>1038</v>
      </c>
    </row>
    <row r="2598" spans="1:1" x14ac:dyDescent="0.2">
      <c r="A2598" t="s">
        <v>1039</v>
      </c>
    </row>
    <row r="2599" spans="1:1" x14ac:dyDescent="0.2">
      <c r="A2599" t="s">
        <v>527</v>
      </c>
    </row>
    <row r="2600" spans="1:1" x14ac:dyDescent="0.2">
      <c r="A2600" t="s">
        <v>526</v>
      </c>
    </row>
    <row r="2601" spans="1:1" x14ac:dyDescent="0.2">
      <c r="A2601" t="s">
        <v>1040</v>
      </c>
    </row>
    <row r="2602" spans="1:1" x14ac:dyDescent="0.2">
      <c r="A2602" t="s">
        <v>528</v>
      </c>
    </row>
    <row r="2603" spans="1:1" x14ac:dyDescent="0.2">
      <c r="A2603" t="s">
        <v>1705</v>
      </c>
    </row>
    <row r="2604" spans="1:1" x14ac:dyDescent="0.2">
      <c r="A2604" t="s">
        <v>5367</v>
      </c>
    </row>
    <row r="2605" spans="1:1" x14ac:dyDescent="0.2">
      <c r="A2605" t="s">
        <v>5368</v>
      </c>
    </row>
    <row r="2606" spans="1:1" x14ac:dyDescent="0.2">
      <c r="A2606" t="s">
        <v>5369</v>
      </c>
    </row>
    <row r="2607" spans="1:1" x14ac:dyDescent="0.2">
      <c r="A2607" t="s">
        <v>5370</v>
      </c>
    </row>
    <row r="2608" spans="1:1" x14ac:dyDescent="0.2">
      <c r="A2608" t="s">
        <v>1041</v>
      </c>
    </row>
    <row r="2609" spans="1:1" x14ac:dyDescent="0.2">
      <c r="A2609" t="s">
        <v>3289</v>
      </c>
    </row>
    <row r="2610" spans="1:1" x14ac:dyDescent="0.2">
      <c r="A2610" t="s">
        <v>3290</v>
      </c>
    </row>
    <row r="2611" spans="1:1" x14ac:dyDescent="0.2">
      <c r="A2611" t="s">
        <v>3291</v>
      </c>
    </row>
    <row r="2612" spans="1:1" x14ac:dyDescent="0.2">
      <c r="A2612" t="s">
        <v>3292</v>
      </c>
    </row>
    <row r="2613" spans="1:1" x14ac:dyDescent="0.2">
      <c r="A2613" t="s">
        <v>3293</v>
      </c>
    </row>
    <row r="2614" spans="1:1" x14ac:dyDescent="0.2">
      <c r="A2614" t="s">
        <v>3294</v>
      </c>
    </row>
    <row r="2615" spans="1:1" x14ac:dyDescent="0.2">
      <c r="A2615" t="s">
        <v>3295</v>
      </c>
    </row>
    <row r="2616" spans="1:1" x14ac:dyDescent="0.2">
      <c r="A2616" t="s">
        <v>3296</v>
      </c>
    </row>
    <row r="2617" spans="1:1" x14ac:dyDescent="0.2">
      <c r="A2617" t="s">
        <v>1611</v>
      </c>
    </row>
    <row r="2618" spans="1:1" x14ac:dyDescent="0.2">
      <c r="A2618" t="s">
        <v>5371</v>
      </c>
    </row>
    <row r="2619" spans="1:1" x14ac:dyDescent="0.2">
      <c r="A2619" t="s">
        <v>5372</v>
      </c>
    </row>
    <row r="2620" spans="1:1" x14ac:dyDescent="0.2">
      <c r="A2620" t="s">
        <v>4295</v>
      </c>
    </row>
    <row r="2621" spans="1:1" x14ac:dyDescent="0.2">
      <c r="A2621" t="s">
        <v>4296</v>
      </c>
    </row>
    <row r="2622" spans="1:1" x14ac:dyDescent="0.2">
      <c r="A2622" t="s">
        <v>3297</v>
      </c>
    </row>
    <row r="2623" spans="1:1" x14ac:dyDescent="0.2">
      <c r="A2623" t="s">
        <v>717</v>
      </c>
    </row>
    <row r="2624" spans="1:1" x14ac:dyDescent="0.2">
      <c r="A2624" t="s">
        <v>3298</v>
      </c>
    </row>
    <row r="2625" spans="1:1" x14ac:dyDescent="0.2">
      <c r="A2625" t="s">
        <v>3299</v>
      </c>
    </row>
    <row r="2626" spans="1:1" x14ac:dyDescent="0.2">
      <c r="A2626" t="s">
        <v>5373</v>
      </c>
    </row>
    <row r="2627" spans="1:1" x14ac:dyDescent="0.2">
      <c r="A2627" t="s">
        <v>587</v>
      </c>
    </row>
    <row r="2628" spans="1:1" x14ac:dyDescent="0.2">
      <c r="A2628" t="s">
        <v>3300</v>
      </c>
    </row>
    <row r="2629" spans="1:1" x14ac:dyDescent="0.2">
      <c r="A2629" t="s">
        <v>3301</v>
      </c>
    </row>
    <row r="2630" spans="1:1" x14ac:dyDescent="0.2">
      <c r="A2630" t="s">
        <v>3302</v>
      </c>
    </row>
    <row r="2631" spans="1:1" x14ac:dyDescent="0.2">
      <c r="A2631" t="s">
        <v>3303</v>
      </c>
    </row>
    <row r="2632" spans="1:1" x14ac:dyDescent="0.2">
      <c r="A2632" t="s">
        <v>3304</v>
      </c>
    </row>
    <row r="2633" spans="1:1" x14ac:dyDescent="0.2">
      <c r="A2633" t="s">
        <v>3305</v>
      </c>
    </row>
    <row r="2634" spans="1:1" x14ac:dyDescent="0.2">
      <c r="A2634" t="s">
        <v>3306</v>
      </c>
    </row>
    <row r="2635" spans="1:1" x14ac:dyDescent="0.2">
      <c r="A2635" t="s">
        <v>3307</v>
      </c>
    </row>
    <row r="2636" spans="1:1" x14ac:dyDescent="0.2">
      <c r="A2636" t="s">
        <v>3308</v>
      </c>
    </row>
    <row r="2637" spans="1:1" x14ac:dyDescent="0.2">
      <c r="A2637" t="s">
        <v>3309</v>
      </c>
    </row>
    <row r="2638" spans="1:1" x14ac:dyDescent="0.2">
      <c r="A2638" t="s">
        <v>290</v>
      </c>
    </row>
    <row r="2639" spans="1:1" x14ac:dyDescent="0.2">
      <c r="A2639" t="s">
        <v>5374</v>
      </c>
    </row>
    <row r="2640" spans="1:1" x14ac:dyDescent="0.2">
      <c r="A2640" t="s">
        <v>3310</v>
      </c>
    </row>
    <row r="2641" spans="1:1" x14ac:dyDescent="0.2">
      <c r="A2641" t="s">
        <v>3311</v>
      </c>
    </row>
    <row r="2642" spans="1:1" x14ac:dyDescent="0.2">
      <c r="A2642" t="s">
        <v>1617</v>
      </c>
    </row>
    <row r="2643" spans="1:1" x14ac:dyDescent="0.2">
      <c r="A2643" t="s">
        <v>3312</v>
      </c>
    </row>
    <row r="2644" spans="1:1" x14ac:dyDescent="0.2">
      <c r="A2644" t="s">
        <v>3313</v>
      </c>
    </row>
    <row r="2645" spans="1:1" x14ac:dyDescent="0.2">
      <c r="A2645" t="s">
        <v>3069</v>
      </c>
    </row>
    <row r="2646" spans="1:1" x14ac:dyDescent="0.2">
      <c r="A2646" t="s">
        <v>3070</v>
      </c>
    </row>
    <row r="2647" spans="1:1" x14ac:dyDescent="0.2">
      <c r="A2647" t="s">
        <v>1499</v>
      </c>
    </row>
    <row r="2648" spans="1:1" x14ac:dyDescent="0.2">
      <c r="A2648" t="s">
        <v>1930</v>
      </c>
    </row>
    <row r="2649" spans="1:1" x14ac:dyDescent="0.2">
      <c r="A2649" t="s">
        <v>1931</v>
      </c>
    </row>
    <row r="2650" spans="1:1" x14ac:dyDescent="0.2">
      <c r="A2650" t="s">
        <v>1932</v>
      </c>
    </row>
    <row r="2651" spans="1:1" x14ac:dyDescent="0.2">
      <c r="A2651" t="s">
        <v>1933</v>
      </c>
    </row>
    <row r="2652" spans="1:1" x14ac:dyDescent="0.2">
      <c r="A2652" t="s">
        <v>512</v>
      </c>
    </row>
    <row r="2653" spans="1:1" x14ac:dyDescent="0.2">
      <c r="A2653" t="s">
        <v>1934</v>
      </c>
    </row>
    <row r="2654" spans="1:1" x14ac:dyDescent="0.2">
      <c r="A2654" t="s">
        <v>680</v>
      </c>
    </row>
    <row r="2655" spans="1:1" x14ac:dyDescent="0.2">
      <c r="A2655" t="s">
        <v>1935</v>
      </c>
    </row>
    <row r="2656" spans="1:1" x14ac:dyDescent="0.2">
      <c r="A2656" t="s">
        <v>868</v>
      </c>
    </row>
    <row r="2657" spans="1:1" x14ac:dyDescent="0.2">
      <c r="A2657" t="s">
        <v>869</v>
      </c>
    </row>
    <row r="2658" spans="1:1" x14ac:dyDescent="0.2">
      <c r="A2658" t="s">
        <v>870</v>
      </c>
    </row>
    <row r="2659" spans="1:1" x14ac:dyDescent="0.2">
      <c r="A2659" t="s">
        <v>871</v>
      </c>
    </row>
    <row r="2660" spans="1:1" x14ac:dyDescent="0.2">
      <c r="A2660" t="s">
        <v>608</v>
      </c>
    </row>
    <row r="2661" spans="1:1" x14ac:dyDescent="0.2">
      <c r="A2661" t="s">
        <v>872</v>
      </c>
    </row>
    <row r="2662" spans="1:1" x14ac:dyDescent="0.2">
      <c r="A2662" t="s">
        <v>873</v>
      </c>
    </row>
    <row r="2663" spans="1:1" x14ac:dyDescent="0.2">
      <c r="A2663" t="s">
        <v>874</v>
      </c>
    </row>
    <row r="2664" spans="1:1" x14ac:dyDescent="0.2">
      <c r="A2664" t="s">
        <v>875</v>
      </c>
    </row>
    <row r="2665" spans="1:1" x14ac:dyDescent="0.2">
      <c r="A2665" t="s">
        <v>876</v>
      </c>
    </row>
    <row r="2666" spans="1:1" x14ac:dyDescent="0.2">
      <c r="A2666" t="s">
        <v>877</v>
      </c>
    </row>
    <row r="2667" spans="1:1" x14ac:dyDescent="0.2">
      <c r="A2667" t="s">
        <v>878</v>
      </c>
    </row>
    <row r="2668" spans="1:1" x14ac:dyDescent="0.2">
      <c r="A2668" t="s">
        <v>879</v>
      </c>
    </row>
    <row r="2669" spans="1:1" x14ac:dyDescent="0.2">
      <c r="A2669" t="s">
        <v>880</v>
      </c>
    </row>
    <row r="2670" spans="1:1" x14ac:dyDescent="0.2">
      <c r="A2670" t="s">
        <v>881</v>
      </c>
    </row>
    <row r="2671" spans="1:1" x14ac:dyDescent="0.2">
      <c r="A2671" t="s">
        <v>882</v>
      </c>
    </row>
    <row r="2672" spans="1:1" x14ac:dyDescent="0.2">
      <c r="A2672" t="s">
        <v>883</v>
      </c>
    </row>
    <row r="2673" spans="1:1" x14ac:dyDescent="0.2">
      <c r="A2673" t="s">
        <v>884</v>
      </c>
    </row>
    <row r="2674" spans="1:1" x14ac:dyDescent="0.2">
      <c r="A2674" t="s">
        <v>885</v>
      </c>
    </row>
    <row r="2675" spans="1:1" x14ac:dyDescent="0.2">
      <c r="A2675" t="s">
        <v>887</v>
      </c>
    </row>
    <row r="2676" spans="1:1" x14ac:dyDescent="0.2">
      <c r="A2676" t="s">
        <v>886</v>
      </c>
    </row>
    <row r="2677" spans="1:1" x14ac:dyDescent="0.2">
      <c r="A2677" t="s">
        <v>3067</v>
      </c>
    </row>
    <row r="2678" spans="1:1" x14ac:dyDescent="0.2">
      <c r="A2678" t="s">
        <v>3068</v>
      </c>
    </row>
    <row r="2679" spans="1:1" x14ac:dyDescent="0.2">
      <c r="A2679" t="s">
        <v>2447</v>
      </c>
    </row>
    <row r="2680" spans="1:1" x14ac:dyDescent="0.2">
      <c r="A2680" t="s">
        <v>2448</v>
      </c>
    </row>
    <row r="2681" spans="1:1" x14ac:dyDescent="0.2">
      <c r="A2681" t="s">
        <v>2449</v>
      </c>
    </row>
    <row r="2682" spans="1:1" x14ac:dyDescent="0.2">
      <c r="A2682" t="s">
        <v>2450</v>
      </c>
    </row>
    <row r="2683" spans="1:1" x14ac:dyDescent="0.2">
      <c r="A2683" t="s">
        <v>2451</v>
      </c>
    </row>
    <row r="2684" spans="1:1" x14ac:dyDescent="0.2">
      <c r="A2684" t="s">
        <v>2452</v>
      </c>
    </row>
    <row r="2685" spans="1:1" x14ac:dyDescent="0.2">
      <c r="A2685" t="s">
        <v>2453</v>
      </c>
    </row>
    <row r="2686" spans="1:1" x14ac:dyDescent="0.2">
      <c r="A2686" t="s">
        <v>2454</v>
      </c>
    </row>
    <row r="2687" spans="1:1" x14ac:dyDescent="0.2">
      <c r="A2687" t="s">
        <v>2455</v>
      </c>
    </row>
    <row r="2688" spans="1:1" x14ac:dyDescent="0.2">
      <c r="A2688" t="s">
        <v>2970</v>
      </c>
    </row>
    <row r="2689" spans="1:1" x14ac:dyDescent="0.2">
      <c r="A2689" t="s">
        <v>2456</v>
      </c>
    </row>
    <row r="2690" spans="1:1" x14ac:dyDescent="0.2">
      <c r="A2690" t="s">
        <v>2457</v>
      </c>
    </row>
    <row r="2691" spans="1:1" x14ac:dyDescent="0.2">
      <c r="A2691" t="s">
        <v>594</v>
      </c>
    </row>
    <row r="2692" spans="1:1" x14ac:dyDescent="0.2">
      <c r="A2692" t="s">
        <v>2458</v>
      </c>
    </row>
    <row r="2693" spans="1:1" x14ac:dyDescent="0.2">
      <c r="A2693" t="s">
        <v>513</v>
      </c>
    </row>
    <row r="2694" spans="1:1" x14ac:dyDescent="0.2">
      <c r="A2694" t="s">
        <v>2459</v>
      </c>
    </row>
    <row r="2695" spans="1:1" x14ac:dyDescent="0.2">
      <c r="A2695" t="s">
        <v>2460</v>
      </c>
    </row>
    <row r="2696" spans="1:1" x14ac:dyDescent="0.2">
      <c r="A2696" t="s">
        <v>246</v>
      </c>
    </row>
    <row r="2697" spans="1:1" x14ac:dyDescent="0.2">
      <c r="A2697" t="s">
        <v>2461</v>
      </c>
    </row>
    <row r="2698" spans="1:1" x14ac:dyDescent="0.2">
      <c r="A2698" t="s">
        <v>2462</v>
      </c>
    </row>
    <row r="2699" spans="1:1" x14ac:dyDescent="0.2">
      <c r="A2699" t="s">
        <v>2463</v>
      </c>
    </row>
    <row r="2700" spans="1:1" x14ac:dyDescent="0.2">
      <c r="A2700" t="s">
        <v>762</v>
      </c>
    </row>
    <row r="2701" spans="1:1" x14ac:dyDescent="0.2">
      <c r="A2701" t="s">
        <v>2485</v>
      </c>
    </row>
    <row r="2702" spans="1:1" x14ac:dyDescent="0.2">
      <c r="A2702" t="s">
        <v>2486</v>
      </c>
    </row>
    <row r="2703" spans="1:1" x14ac:dyDescent="0.2">
      <c r="A2703" t="s">
        <v>2487</v>
      </c>
    </row>
    <row r="2704" spans="1:1" x14ac:dyDescent="0.2">
      <c r="A2704" t="s">
        <v>2488</v>
      </c>
    </row>
    <row r="2705" spans="1:1" x14ac:dyDescent="0.2">
      <c r="A2705" t="s">
        <v>2489</v>
      </c>
    </row>
    <row r="2706" spans="1:1" x14ac:dyDescent="0.2">
      <c r="A2706" t="s">
        <v>1622</v>
      </c>
    </row>
    <row r="2707" spans="1:1" x14ac:dyDescent="0.2">
      <c r="A2707" t="s">
        <v>5375</v>
      </c>
    </row>
    <row r="2708" spans="1:1" x14ac:dyDescent="0.2">
      <c r="A2708" t="s">
        <v>1621</v>
      </c>
    </row>
    <row r="2709" spans="1:1" x14ac:dyDescent="0.2">
      <c r="A2709" t="s">
        <v>2490</v>
      </c>
    </row>
    <row r="2710" spans="1:1" x14ac:dyDescent="0.2">
      <c r="A2710" t="s">
        <v>659</v>
      </c>
    </row>
    <row r="2711" spans="1:1" x14ac:dyDescent="0.2">
      <c r="A2711" t="s">
        <v>936</v>
      </c>
    </row>
    <row r="2712" spans="1:1" x14ac:dyDescent="0.2">
      <c r="A2712" t="s">
        <v>937</v>
      </c>
    </row>
    <row r="2713" spans="1:1" x14ac:dyDescent="0.2">
      <c r="A2713" t="s">
        <v>1762</v>
      </c>
    </row>
    <row r="2714" spans="1:1" x14ac:dyDescent="0.2">
      <c r="A2714" t="s">
        <v>1761</v>
      </c>
    </row>
    <row r="2715" spans="1:1" x14ac:dyDescent="0.2">
      <c r="A2715" t="s">
        <v>1763</v>
      </c>
    </row>
    <row r="2716" spans="1:1" x14ac:dyDescent="0.2">
      <c r="A2716" t="s">
        <v>938</v>
      </c>
    </row>
    <row r="2717" spans="1:1" x14ac:dyDescent="0.2">
      <c r="A2717" t="s">
        <v>939</v>
      </c>
    </row>
    <row r="2718" spans="1:1" x14ac:dyDescent="0.2">
      <c r="A2718" t="s">
        <v>514</v>
      </c>
    </row>
    <row r="2719" spans="1:1" x14ac:dyDescent="0.2">
      <c r="A2719" t="s">
        <v>940</v>
      </c>
    </row>
    <row r="2720" spans="1:1" x14ac:dyDescent="0.2">
      <c r="A2720" t="s">
        <v>1482</v>
      </c>
    </row>
    <row r="2721" spans="1:1" x14ac:dyDescent="0.2">
      <c r="A2721" t="s">
        <v>941</v>
      </c>
    </row>
    <row r="2722" spans="1:1" x14ac:dyDescent="0.2">
      <c r="A2722" t="s">
        <v>5376</v>
      </c>
    </row>
    <row r="2723" spans="1:1" x14ac:dyDescent="0.2">
      <c r="A2723" t="s">
        <v>1447</v>
      </c>
    </row>
    <row r="2724" spans="1:1" x14ac:dyDescent="0.2">
      <c r="A2724" t="s">
        <v>942</v>
      </c>
    </row>
    <row r="2725" spans="1:1" x14ac:dyDescent="0.2">
      <c r="A2725" t="s">
        <v>943</v>
      </c>
    </row>
    <row r="2726" spans="1:1" x14ac:dyDescent="0.2">
      <c r="A2726" t="s">
        <v>944</v>
      </c>
    </row>
    <row r="2727" spans="1:1" x14ac:dyDescent="0.2">
      <c r="A2727" t="s">
        <v>945</v>
      </c>
    </row>
    <row r="2728" spans="1:1" x14ac:dyDescent="0.2">
      <c r="A2728" t="s">
        <v>946</v>
      </c>
    </row>
    <row r="2729" spans="1:1" x14ac:dyDescent="0.2">
      <c r="A2729" t="s">
        <v>947</v>
      </c>
    </row>
    <row r="2730" spans="1:1" x14ac:dyDescent="0.2">
      <c r="A2730" t="s">
        <v>5377</v>
      </c>
    </row>
    <row r="2731" spans="1:1" x14ac:dyDescent="0.2">
      <c r="A2731" t="s">
        <v>5378</v>
      </c>
    </row>
    <row r="2732" spans="1:1" x14ac:dyDescent="0.2">
      <c r="A2732" t="s">
        <v>5379</v>
      </c>
    </row>
    <row r="2733" spans="1:1" x14ac:dyDescent="0.2">
      <c r="A2733" t="s">
        <v>464</v>
      </c>
    </row>
    <row r="2734" spans="1:1" x14ac:dyDescent="0.2">
      <c r="A2734" t="s">
        <v>1623</v>
      </c>
    </row>
    <row r="2735" spans="1:1" x14ac:dyDescent="0.2">
      <c r="A2735" t="s">
        <v>5380</v>
      </c>
    </row>
    <row r="2736" spans="1:1" x14ac:dyDescent="0.2">
      <c r="A2736" t="s">
        <v>2491</v>
      </c>
    </row>
    <row r="2737" spans="1:1" x14ac:dyDescent="0.2">
      <c r="A2737" t="s">
        <v>2492</v>
      </c>
    </row>
    <row r="2738" spans="1:1" x14ac:dyDescent="0.2">
      <c r="A2738" t="s">
        <v>115</v>
      </c>
    </row>
    <row r="2739" spans="1:1" x14ac:dyDescent="0.2">
      <c r="A2739" t="s">
        <v>5381</v>
      </c>
    </row>
    <row r="2740" spans="1:1" x14ac:dyDescent="0.2">
      <c r="A2740" t="s">
        <v>116</v>
      </c>
    </row>
    <row r="2741" spans="1:1" x14ac:dyDescent="0.2">
      <c r="A2741" t="s">
        <v>3005</v>
      </c>
    </row>
    <row r="2742" spans="1:1" x14ac:dyDescent="0.2">
      <c r="A2742" t="s">
        <v>3500</v>
      </c>
    </row>
    <row r="2743" spans="1:1" x14ac:dyDescent="0.2">
      <c r="A2743" t="s">
        <v>3501</v>
      </c>
    </row>
    <row r="2744" spans="1:1" x14ac:dyDescent="0.2">
      <c r="A2744" t="s">
        <v>3502</v>
      </c>
    </row>
    <row r="2745" spans="1:1" x14ac:dyDescent="0.2">
      <c r="A2745" t="s">
        <v>3503</v>
      </c>
    </row>
    <row r="2746" spans="1:1" x14ac:dyDescent="0.2">
      <c r="A2746" t="s">
        <v>715</v>
      </c>
    </row>
    <row r="2747" spans="1:1" x14ac:dyDescent="0.2">
      <c r="A2747" t="s">
        <v>4207</v>
      </c>
    </row>
    <row r="2748" spans="1:1" x14ac:dyDescent="0.2">
      <c r="A2748" t="s">
        <v>326</v>
      </c>
    </row>
    <row r="2749" spans="1:1" x14ac:dyDescent="0.2">
      <c r="A2749" t="s">
        <v>325</v>
      </c>
    </row>
    <row r="2750" spans="1:1" x14ac:dyDescent="0.2">
      <c r="A2750" t="s">
        <v>3504</v>
      </c>
    </row>
    <row r="2751" spans="1:1" x14ac:dyDescent="0.2">
      <c r="A2751" t="s">
        <v>3505</v>
      </c>
    </row>
    <row r="2752" spans="1:1" x14ac:dyDescent="0.2">
      <c r="A2752" t="s">
        <v>3506</v>
      </c>
    </row>
    <row r="2753" spans="1:1" x14ac:dyDescent="0.2">
      <c r="A2753" t="s">
        <v>3507</v>
      </c>
    </row>
    <row r="2754" spans="1:1" x14ac:dyDescent="0.2">
      <c r="A2754" t="s">
        <v>3508</v>
      </c>
    </row>
    <row r="2755" spans="1:1" x14ac:dyDescent="0.2">
      <c r="A2755" t="s">
        <v>3509</v>
      </c>
    </row>
    <row r="2756" spans="1:1" x14ac:dyDescent="0.2">
      <c r="A2756" t="s">
        <v>3510</v>
      </c>
    </row>
    <row r="2757" spans="1:1" x14ac:dyDescent="0.2">
      <c r="A2757" t="s">
        <v>3511</v>
      </c>
    </row>
    <row r="2758" spans="1:1" x14ac:dyDescent="0.2">
      <c r="A2758" t="s">
        <v>302</v>
      </c>
    </row>
    <row r="2759" spans="1:1" x14ac:dyDescent="0.2">
      <c r="A2759" t="s">
        <v>303</v>
      </c>
    </row>
    <row r="2760" spans="1:1" x14ac:dyDescent="0.2">
      <c r="A2760" t="s">
        <v>3512</v>
      </c>
    </row>
    <row r="2761" spans="1:1" x14ac:dyDescent="0.2">
      <c r="A2761" t="s">
        <v>2973</v>
      </c>
    </row>
    <row r="2762" spans="1:1" x14ac:dyDescent="0.2">
      <c r="A2762" t="s">
        <v>3513</v>
      </c>
    </row>
    <row r="2763" spans="1:1" x14ac:dyDescent="0.2">
      <c r="A2763" t="s">
        <v>3514</v>
      </c>
    </row>
    <row r="2764" spans="1:1" x14ac:dyDescent="0.2">
      <c r="A2764" t="s">
        <v>3515</v>
      </c>
    </row>
    <row r="2765" spans="1:1" x14ac:dyDescent="0.2">
      <c r="A2765" t="s">
        <v>5382</v>
      </c>
    </row>
    <row r="2766" spans="1:1" x14ac:dyDescent="0.2">
      <c r="A2766" t="s">
        <v>3516</v>
      </c>
    </row>
    <row r="2767" spans="1:1" x14ac:dyDescent="0.2">
      <c r="A2767" t="s">
        <v>3517</v>
      </c>
    </row>
    <row r="2768" spans="1:1" x14ac:dyDescent="0.2">
      <c r="A2768" t="s">
        <v>3518</v>
      </c>
    </row>
    <row r="2769" spans="1:1" x14ac:dyDescent="0.2">
      <c r="A2769" t="s">
        <v>3519</v>
      </c>
    </row>
    <row r="2770" spans="1:1" x14ac:dyDescent="0.2">
      <c r="A2770" t="s">
        <v>531</v>
      </c>
    </row>
    <row r="2771" spans="1:1" x14ac:dyDescent="0.2">
      <c r="A2771" t="s">
        <v>5383</v>
      </c>
    </row>
    <row r="2772" spans="1:1" x14ac:dyDescent="0.2">
      <c r="A2772" t="s">
        <v>1847</v>
      </c>
    </row>
    <row r="2773" spans="1:1" x14ac:dyDescent="0.2">
      <c r="A2773" t="s">
        <v>1848</v>
      </c>
    </row>
    <row r="2774" spans="1:1" x14ac:dyDescent="0.2">
      <c r="A2774" t="s">
        <v>1849</v>
      </c>
    </row>
    <row r="2775" spans="1:1" x14ac:dyDescent="0.2">
      <c r="A2775" t="s">
        <v>1850</v>
      </c>
    </row>
    <row r="2776" spans="1:1" x14ac:dyDescent="0.2">
      <c r="A2776" t="s">
        <v>1851</v>
      </c>
    </row>
    <row r="2777" spans="1:1" x14ac:dyDescent="0.2">
      <c r="A2777" t="s">
        <v>1852</v>
      </c>
    </row>
    <row r="2778" spans="1:1" x14ac:dyDescent="0.2">
      <c r="A2778" t="s">
        <v>1853</v>
      </c>
    </row>
    <row r="2779" spans="1:1" x14ac:dyDescent="0.2">
      <c r="A2779" t="s">
        <v>603</v>
      </c>
    </row>
    <row r="2780" spans="1:1" x14ac:dyDescent="0.2">
      <c r="A2780" t="s">
        <v>1854</v>
      </c>
    </row>
    <row r="2781" spans="1:1" x14ac:dyDescent="0.2">
      <c r="A2781" t="s">
        <v>1855</v>
      </c>
    </row>
    <row r="2782" spans="1:1" x14ac:dyDescent="0.2">
      <c r="A2782" t="s">
        <v>1856</v>
      </c>
    </row>
    <row r="2783" spans="1:1" x14ac:dyDescent="0.2">
      <c r="A2783" t="s">
        <v>1857</v>
      </c>
    </row>
    <row r="2784" spans="1:1" x14ac:dyDescent="0.2">
      <c r="A2784" t="s">
        <v>1858</v>
      </c>
    </row>
    <row r="2785" spans="1:1" x14ac:dyDescent="0.2">
      <c r="A2785" t="s">
        <v>602</v>
      </c>
    </row>
    <row r="2786" spans="1:1" x14ac:dyDescent="0.2">
      <c r="A2786" t="s">
        <v>1859</v>
      </c>
    </row>
    <row r="2787" spans="1:1" x14ac:dyDescent="0.2">
      <c r="A2787" t="s">
        <v>1860</v>
      </c>
    </row>
    <row r="2788" spans="1:1" x14ac:dyDescent="0.2">
      <c r="A2788" t="s">
        <v>1861</v>
      </c>
    </row>
    <row r="2789" spans="1:1" x14ac:dyDescent="0.2">
      <c r="A2789" t="s">
        <v>1862</v>
      </c>
    </row>
    <row r="2790" spans="1:1" x14ac:dyDescent="0.2">
      <c r="A2790" t="s">
        <v>1863</v>
      </c>
    </row>
    <row r="2791" spans="1:1" x14ac:dyDescent="0.2">
      <c r="A2791" t="s">
        <v>1864</v>
      </c>
    </row>
    <row r="2792" spans="1:1" x14ac:dyDescent="0.2">
      <c r="A2792" t="s">
        <v>3540</v>
      </c>
    </row>
    <row r="2793" spans="1:1" x14ac:dyDescent="0.2">
      <c r="A2793" t="s">
        <v>3541</v>
      </c>
    </row>
    <row r="2794" spans="1:1" x14ac:dyDescent="0.2">
      <c r="A2794" t="s">
        <v>3542</v>
      </c>
    </row>
    <row r="2795" spans="1:1" x14ac:dyDescent="0.2">
      <c r="A2795" t="s">
        <v>3543</v>
      </c>
    </row>
    <row r="2796" spans="1:1" x14ac:dyDescent="0.2">
      <c r="A2796" t="s">
        <v>5384</v>
      </c>
    </row>
    <row r="2797" spans="1:1" x14ac:dyDescent="0.2">
      <c r="A2797" t="s">
        <v>3544</v>
      </c>
    </row>
    <row r="2798" spans="1:1" x14ac:dyDescent="0.2">
      <c r="A2798" t="s">
        <v>3545</v>
      </c>
    </row>
    <row r="2799" spans="1:1" x14ac:dyDescent="0.2">
      <c r="A2799" t="s">
        <v>3546</v>
      </c>
    </row>
    <row r="2800" spans="1:1" x14ac:dyDescent="0.2">
      <c r="A2800" t="s">
        <v>3547</v>
      </c>
    </row>
    <row r="2801" spans="1:1" x14ac:dyDescent="0.2">
      <c r="A2801" t="s">
        <v>1628</v>
      </c>
    </row>
    <row r="2802" spans="1:1" x14ac:dyDescent="0.2">
      <c r="A2802" t="s">
        <v>1629</v>
      </c>
    </row>
    <row r="2803" spans="1:1" x14ac:dyDescent="0.2">
      <c r="A2803" t="s">
        <v>3548</v>
      </c>
    </row>
    <row r="2804" spans="1:1" x14ac:dyDescent="0.2">
      <c r="A2804" t="s">
        <v>3549</v>
      </c>
    </row>
    <row r="2805" spans="1:1" x14ac:dyDescent="0.2">
      <c r="A2805" t="s">
        <v>3550</v>
      </c>
    </row>
    <row r="2806" spans="1:1" x14ac:dyDescent="0.2">
      <c r="A2806" t="s">
        <v>3551</v>
      </c>
    </row>
    <row r="2807" spans="1:1" x14ac:dyDescent="0.2">
      <c r="A2807" t="s">
        <v>3552</v>
      </c>
    </row>
    <row r="2808" spans="1:1" x14ac:dyDescent="0.2">
      <c r="A2808" t="s">
        <v>3553</v>
      </c>
    </row>
    <row r="2809" spans="1:1" x14ac:dyDescent="0.2">
      <c r="A2809" t="s">
        <v>3554</v>
      </c>
    </row>
    <row r="2810" spans="1:1" x14ac:dyDescent="0.2">
      <c r="A2810" t="s">
        <v>3555</v>
      </c>
    </row>
    <row r="2811" spans="1:1" x14ac:dyDescent="0.2">
      <c r="A2811" t="s">
        <v>3556</v>
      </c>
    </row>
    <row r="2812" spans="1:1" x14ac:dyDescent="0.2">
      <c r="A2812" t="s">
        <v>3557</v>
      </c>
    </row>
    <row r="2813" spans="1:1" x14ac:dyDescent="0.2">
      <c r="A2813" t="s">
        <v>3558</v>
      </c>
    </row>
    <row r="2814" spans="1:1" x14ac:dyDescent="0.2">
      <c r="A2814" t="s">
        <v>3559</v>
      </c>
    </row>
    <row r="2815" spans="1:1" x14ac:dyDescent="0.2">
      <c r="A2815" t="s">
        <v>3560</v>
      </c>
    </row>
    <row r="2816" spans="1:1" x14ac:dyDescent="0.2">
      <c r="A2816" t="s">
        <v>3561</v>
      </c>
    </row>
    <row r="2817" spans="1:1" x14ac:dyDescent="0.2">
      <c r="A2817" t="s">
        <v>3562</v>
      </c>
    </row>
    <row r="2818" spans="1:1" x14ac:dyDescent="0.2">
      <c r="A2818" t="s">
        <v>3563</v>
      </c>
    </row>
    <row r="2819" spans="1:1" x14ac:dyDescent="0.2">
      <c r="A2819" t="s">
        <v>295</v>
      </c>
    </row>
    <row r="2820" spans="1:1" x14ac:dyDescent="0.2">
      <c r="A2820" t="s">
        <v>3564</v>
      </c>
    </row>
    <row r="2821" spans="1:1" x14ac:dyDescent="0.2">
      <c r="A2821" t="s">
        <v>3565</v>
      </c>
    </row>
    <row r="2822" spans="1:1" x14ac:dyDescent="0.2">
      <c r="A2822" t="s">
        <v>3566</v>
      </c>
    </row>
    <row r="2823" spans="1:1" x14ac:dyDescent="0.2">
      <c r="A2823" t="s">
        <v>3567</v>
      </c>
    </row>
    <row r="2824" spans="1:1" x14ac:dyDescent="0.2">
      <c r="A2824" t="s">
        <v>1722</v>
      </c>
    </row>
    <row r="2825" spans="1:1" x14ac:dyDescent="0.2">
      <c r="A2825" t="s">
        <v>3568</v>
      </c>
    </row>
    <row r="2826" spans="1:1" x14ac:dyDescent="0.2">
      <c r="A2826" t="s">
        <v>1630</v>
      </c>
    </row>
    <row r="2827" spans="1:1" x14ac:dyDescent="0.2">
      <c r="A2827" t="s">
        <v>3569</v>
      </c>
    </row>
    <row r="2828" spans="1:1" x14ac:dyDescent="0.2">
      <c r="A2828" t="s">
        <v>3570</v>
      </c>
    </row>
    <row r="2829" spans="1:1" x14ac:dyDescent="0.2">
      <c r="A2829" t="s">
        <v>3571</v>
      </c>
    </row>
    <row r="2830" spans="1:1" x14ac:dyDescent="0.2">
      <c r="A2830" t="s">
        <v>3572</v>
      </c>
    </row>
    <row r="2831" spans="1:1" x14ac:dyDescent="0.2">
      <c r="A2831" t="s">
        <v>3573</v>
      </c>
    </row>
    <row r="2832" spans="1:1" x14ac:dyDescent="0.2">
      <c r="A2832" t="s">
        <v>3574</v>
      </c>
    </row>
    <row r="2833" spans="1:1" x14ac:dyDescent="0.2">
      <c r="A2833" t="s">
        <v>3575</v>
      </c>
    </row>
    <row r="2834" spans="1:1" x14ac:dyDescent="0.2">
      <c r="A2834" t="s">
        <v>3576</v>
      </c>
    </row>
    <row r="2835" spans="1:1" x14ac:dyDescent="0.2">
      <c r="A2835" t="s">
        <v>3577</v>
      </c>
    </row>
    <row r="2836" spans="1:1" x14ac:dyDescent="0.2">
      <c r="A2836" t="s">
        <v>5385</v>
      </c>
    </row>
    <row r="2837" spans="1:1" x14ac:dyDescent="0.2">
      <c r="A2837" t="s">
        <v>5386</v>
      </c>
    </row>
    <row r="2838" spans="1:1" x14ac:dyDescent="0.2">
      <c r="A2838" t="s">
        <v>5387</v>
      </c>
    </row>
    <row r="2839" spans="1:1" x14ac:dyDescent="0.2">
      <c r="A2839" t="s">
        <v>5388</v>
      </c>
    </row>
    <row r="2840" spans="1:1" x14ac:dyDescent="0.2">
      <c r="A2840" t="s">
        <v>3578</v>
      </c>
    </row>
    <row r="2841" spans="1:1" x14ac:dyDescent="0.2">
      <c r="A2841" t="s">
        <v>3579</v>
      </c>
    </row>
    <row r="2842" spans="1:1" x14ac:dyDescent="0.2">
      <c r="A2842" t="s">
        <v>3580</v>
      </c>
    </row>
    <row r="2843" spans="1:1" x14ac:dyDescent="0.2">
      <c r="A2843" t="s">
        <v>948</v>
      </c>
    </row>
    <row r="2844" spans="1:1" x14ac:dyDescent="0.2">
      <c r="A2844" t="s">
        <v>949</v>
      </c>
    </row>
    <row r="2845" spans="1:1" x14ac:dyDescent="0.2">
      <c r="A2845" t="s">
        <v>950</v>
      </c>
    </row>
    <row r="2846" spans="1:1" x14ac:dyDescent="0.2">
      <c r="A2846" t="s">
        <v>951</v>
      </c>
    </row>
    <row r="2847" spans="1:1" x14ac:dyDescent="0.2">
      <c r="A2847" t="s">
        <v>952</v>
      </c>
    </row>
    <row r="2848" spans="1:1" x14ac:dyDescent="0.2">
      <c r="A2848" t="s">
        <v>953</v>
      </c>
    </row>
    <row r="2849" spans="1:1" x14ac:dyDescent="0.2">
      <c r="A2849" t="s">
        <v>954</v>
      </c>
    </row>
    <row r="2850" spans="1:1" x14ac:dyDescent="0.2">
      <c r="A2850" t="s">
        <v>955</v>
      </c>
    </row>
    <row r="2851" spans="1:1" x14ac:dyDescent="0.2">
      <c r="A2851" t="s">
        <v>956</v>
      </c>
    </row>
    <row r="2852" spans="1:1" x14ac:dyDescent="0.2">
      <c r="A2852" t="s">
        <v>2210</v>
      </c>
    </row>
    <row r="2853" spans="1:1" x14ac:dyDescent="0.2">
      <c r="A2853" t="s">
        <v>2211</v>
      </c>
    </row>
    <row r="2854" spans="1:1" x14ac:dyDescent="0.2">
      <c r="A2854" t="s">
        <v>969</v>
      </c>
    </row>
    <row r="2855" spans="1:1" x14ac:dyDescent="0.2">
      <c r="A2855" t="s">
        <v>357</v>
      </c>
    </row>
    <row r="2856" spans="1:1" x14ac:dyDescent="0.2">
      <c r="A2856" t="s">
        <v>2510</v>
      </c>
    </row>
    <row r="2857" spans="1:1" x14ac:dyDescent="0.2">
      <c r="A2857" t="s">
        <v>2511</v>
      </c>
    </row>
    <row r="2858" spans="1:1" x14ac:dyDescent="0.2">
      <c r="A2858" t="s">
        <v>738</v>
      </c>
    </row>
    <row r="2859" spans="1:1" x14ac:dyDescent="0.2">
      <c r="A2859" t="s">
        <v>2512</v>
      </c>
    </row>
    <row r="2860" spans="1:1" x14ac:dyDescent="0.2">
      <c r="A2860" t="s">
        <v>739</v>
      </c>
    </row>
    <row r="2861" spans="1:1" x14ac:dyDescent="0.2">
      <c r="A2861" t="s">
        <v>2513</v>
      </c>
    </row>
    <row r="2862" spans="1:1" x14ac:dyDescent="0.2">
      <c r="A2862" t="s">
        <v>1632</v>
      </c>
    </row>
    <row r="2863" spans="1:1" x14ac:dyDescent="0.2">
      <c r="A2863" t="s">
        <v>1633</v>
      </c>
    </row>
    <row r="2864" spans="1:1" x14ac:dyDescent="0.2">
      <c r="A2864" t="s">
        <v>5389</v>
      </c>
    </row>
    <row r="2865" spans="1:1" x14ac:dyDescent="0.2">
      <c r="A2865" t="s">
        <v>2514</v>
      </c>
    </row>
    <row r="2866" spans="1:1" x14ac:dyDescent="0.2">
      <c r="A2866" t="s">
        <v>2515</v>
      </c>
    </row>
    <row r="2867" spans="1:1" x14ac:dyDescent="0.2">
      <c r="A2867" t="s">
        <v>2516</v>
      </c>
    </row>
    <row r="2868" spans="1:1" x14ac:dyDescent="0.2">
      <c r="A2868" t="s">
        <v>2517</v>
      </c>
    </row>
    <row r="2869" spans="1:1" x14ac:dyDescent="0.2">
      <c r="A2869" t="s">
        <v>966</v>
      </c>
    </row>
    <row r="2870" spans="1:1" x14ac:dyDescent="0.2">
      <c r="A2870" t="s">
        <v>967</v>
      </c>
    </row>
    <row r="2871" spans="1:1" x14ac:dyDescent="0.2">
      <c r="A2871" t="s">
        <v>689</v>
      </c>
    </row>
    <row r="2872" spans="1:1" x14ac:dyDescent="0.2">
      <c r="A2872" t="s">
        <v>968</v>
      </c>
    </row>
    <row r="2873" spans="1:1" x14ac:dyDescent="0.2">
      <c r="A2873" t="s">
        <v>2522</v>
      </c>
    </row>
    <row r="2874" spans="1:1" x14ac:dyDescent="0.2">
      <c r="A2874" t="s">
        <v>2518</v>
      </c>
    </row>
    <row r="2875" spans="1:1" x14ac:dyDescent="0.2">
      <c r="A2875" t="s">
        <v>2519</v>
      </c>
    </row>
    <row r="2876" spans="1:1" x14ac:dyDescent="0.2">
      <c r="A2876" t="s">
        <v>2520</v>
      </c>
    </row>
    <row r="2877" spans="1:1" x14ac:dyDescent="0.2">
      <c r="A2877" t="s">
        <v>2521</v>
      </c>
    </row>
    <row r="2878" spans="1:1" x14ac:dyDescent="0.2">
      <c r="A2878" t="s">
        <v>2523</v>
      </c>
    </row>
    <row r="2879" spans="1:1" x14ac:dyDescent="0.2">
      <c r="A2879" t="s">
        <v>2524</v>
      </c>
    </row>
    <row r="2880" spans="1:1" x14ac:dyDescent="0.2">
      <c r="A2880" t="s">
        <v>2525</v>
      </c>
    </row>
    <row r="2881" spans="1:1" x14ac:dyDescent="0.2">
      <c r="A2881" t="s">
        <v>961</v>
      </c>
    </row>
    <row r="2882" spans="1:1" x14ac:dyDescent="0.2">
      <c r="A2882" t="s">
        <v>962</v>
      </c>
    </row>
    <row r="2883" spans="1:1" x14ac:dyDescent="0.2">
      <c r="A2883" t="s">
        <v>963</v>
      </c>
    </row>
    <row r="2884" spans="1:1" x14ac:dyDescent="0.2">
      <c r="A2884" t="s">
        <v>964</v>
      </c>
    </row>
    <row r="2885" spans="1:1" x14ac:dyDescent="0.2">
      <c r="A2885" t="s">
        <v>965</v>
      </c>
    </row>
    <row r="2886" spans="1:1" x14ac:dyDescent="0.2">
      <c r="A2886" t="s">
        <v>5390</v>
      </c>
    </row>
    <row r="2887" spans="1:1" x14ac:dyDescent="0.2">
      <c r="A2887" t="s">
        <v>3464</v>
      </c>
    </row>
    <row r="2888" spans="1:1" x14ac:dyDescent="0.2">
      <c r="A2888" t="s">
        <v>3465</v>
      </c>
    </row>
    <row r="2889" spans="1:1" x14ac:dyDescent="0.2">
      <c r="A2889" t="s">
        <v>1634</v>
      </c>
    </row>
    <row r="2890" spans="1:1" x14ac:dyDescent="0.2">
      <c r="A2890" t="s">
        <v>3466</v>
      </c>
    </row>
    <row r="2891" spans="1:1" x14ac:dyDescent="0.2">
      <c r="A2891" t="s">
        <v>3467</v>
      </c>
    </row>
    <row r="2892" spans="1:1" x14ac:dyDescent="0.2">
      <c r="A2892" t="s">
        <v>3468</v>
      </c>
    </row>
    <row r="2893" spans="1:1" x14ac:dyDescent="0.2">
      <c r="A2893" t="s">
        <v>3469</v>
      </c>
    </row>
    <row r="2894" spans="1:1" x14ac:dyDescent="0.2">
      <c r="A2894" t="s">
        <v>3470</v>
      </c>
    </row>
    <row r="2895" spans="1:1" x14ac:dyDescent="0.2">
      <c r="A2895" t="s">
        <v>432</v>
      </c>
    </row>
    <row r="2896" spans="1:1" x14ac:dyDescent="0.2">
      <c r="A2896" t="s">
        <v>1636</v>
      </c>
    </row>
    <row r="2897" spans="1:1" x14ac:dyDescent="0.2">
      <c r="A2897" t="s">
        <v>3471</v>
      </c>
    </row>
    <row r="2898" spans="1:1" x14ac:dyDescent="0.2">
      <c r="A2898" t="s">
        <v>3472</v>
      </c>
    </row>
    <row r="2899" spans="1:1" x14ac:dyDescent="0.2">
      <c r="A2899" t="s">
        <v>3473</v>
      </c>
    </row>
    <row r="2900" spans="1:1" x14ac:dyDescent="0.2">
      <c r="A2900" t="s">
        <v>5391</v>
      </c>
    </row>
    <row r="2901" spans="1:1" x14ac:dyDescent="0.2">
      <c r="A2901" t="s">
        <v>5392</v>
      </c>
    </row>
    <row r="2902" spans="1:1" x14ac:dyDescent="0.2">
      <c r="A2902" t="s">
        <v>3474</v>
      </c>
    </row>
    <row r="2903" spans="1:1" x14ac:dyDescent="0.2">
      <c r="A2903" t="s">
        <v>970</v>
      </c>
    </row>
    <row r="2904" spans="1:1" x14ac:dyDescent="0.2">
      <c r="A2904" t="s">
        <v>971</v>
      </c>
    </row>
    <row r="2905" spans="1:1" x14ac:dyDescent="0.2">
      <c r="A2905" t="s">
        <v>247</v>
      </c>
    </row>
    <row r="2906" spans="1:1" x14ac:dyDescent="0.2">
      <c r="A2906" t="s">
        <v>662</v>
      </c>
    </row>
    <row r="2907" spans="1:1" x14ac:dyDescent="0.2">
      <c r="A2907" t="s">
        <v>972</v>
      </c>
    </row>
    <row r="2908" spans="1:1" x14ac:dyDescent="0.2">
      <c r="A2908" t="s">
        <v>358</v>
      </c>
    </row>
    <row r="2909" spans="1:1" x14ac:dyDescent="0.2">
      <c r="A2909" t="s">
        <v>5393</v>
      </c>
    </row>
    <row r="2910" spans="1:1" x14ac:dyDescent="0.2">
      <c r="A2910" t="s">
        <v>5394</v>
      </c>
    </row>
    <row r="2911" spans="1:1" x14ac:dyDescent="0.2">
      <c r="A2911" t="s">
        <v>2526</v>
      </c>
    </row>
    <row r="2912" spans="1:1" x14ac:dyDescent="0.2">
      <c r="A2912" t="s">
        <v>2527</v>
      </c>
    </row>
    <row r="2913" spans="1:1" x14ac:dyDescent="0.2">
      <c r="A2913" t="s">
        <v>2528</v>
      </c>
    </row>
    <row r="2914" spans="1:1" x14ac:dyDescent="0.2">
      <c r="A2914" t="s">
        <v>2529</v>
      </c>
    </row>
    <row r="2915" spans="1:1" x14ac:dyDescent="0.2">
      <c r="A2915" t="s">
        <v>2530</v>
      </c>
    </row>
    <row r="2916" spans="1:1" x14ac:dyDescent="0.2">
      <c r="A2916" t="s">
        <v>2531</v>
      </c>
    </row>
    <row r="2917" spans="1:1" x14ac:dyDescent="0.2">
      <c r="A2917" t="s">
        <v>435</v>
      </c>
    </row>
    <row r="2918" spans="1:1" x14ac:dyDescent="0.2">
      <c r="A2918" t="s">
        <v>434</v>
      </c>
    </row>
    <row r="2919" spans="1:1" x14ac:dyDescent="0.2">
      <c r="A2919" t="s">
        <v>2532</v>
      </c>
    </row>
    <row r="2920" spans="1:1" x14ac:dyDescent="0.2">
      <c r="A2920" t="s">
        <v>1637</v>
      </c>
    </row>
    <row r="2921" spans="1:1" x14ac:dyDescent="0.2">
      <c r="A2921" t="s">
        <v>437</v>
      </c>
    </row>
    <row r="2922" spans="1:1" x14ac:dyDescent="0.2">
      <c r="A2922" t="s">
        <v>5395</v>
      </c>
    </row>
    <row r="2923" spans="1:1" x14ac:dyDescent="0.2">
      <c r="A2923" t="s">
        <v>973</v>
      </c>
    </row>
    <row r="2924" spans="1:1" x14ac:dyDescent="0.2">
      <c r="A2924" t="s">
        <v>974</v>
      </c>
    </row>
    <row r="2925" spans="1:1" x14ac:dyDescent="0.2">
      <c r="A2925" t="s">
        <v>975</v>
      </c>
    </row>
    <row r="2926" spans="1:1" x14ac:dyDescent="0.2">
      <c r="A2926" t="s">
        <v>1638</v>
      </c>
    </row>
    <row r="2927" spans="1:1" x14ac:dyDescent="0.2">
      <c r="A2927" t="s">
        <v>5396</v>
      </c>
    </row>
    <row r="2928" spans="1:1" x14ac:dyDescent="0.2">
      <c r="A2928" t="s">
        <v>976</v>
      </c>
    </row>
    <row r="2929" spans="1:1" x14ac:dyDescent="0.2">
      <c r="A2929" t="s">
        <v>977</v>
      </c>
    </row>
    <row r="2930" spans="1:1" x14ac:dyDescent="0.2">
      <c r="A2930" t="s">
        <v>498</v>
      </c>
    </row>
    <row r="2931" spans="1:1" x14ac:dyDescent="0.2">
      <c r="A2931" t="s">
        <v>978</v>
      </c>
    </row>
    <row r="2932" spans="1:1" x14ac:dyDescent="0.2">
      <c r="A2932" t="s">
        <v>979</v>
      </c>
    </row>
    <row r="2933" spans="1:1" x14ac:dyDescent="0.2">
      <c r="A2933" t="s">
        <v>980</v>
      </c>
    </row>
    <row r="2934" spans="1:1" x14ac:dyDescent="0.2">
      <c r="A2934" t="s">
        <v>72</v>
      </c>
    </row>
    <row r="2935" spans="1:1" x14ac:dyDescent="0.2">
      <c r="A2935" t="s">
        <v>5397</v>
      </c>
    </row>
    <row r="2936" spans="1:1" x14ac:dyDescent="0.2">
      <c r="A2936" t="s">
        <v>2533</v>
      </c>
    </row>
    <row r="2937" spans="1:1" x14ac:dyDescent="0.2">
      <c r="A2937" t="s">
        <v>2534</v>
      </c>
    </row>
    <row r="2938" spans="1:1" x14ac:dyDescent="0.2">
      <c r="A2938" t="s">
        <v>2535</v>
      </c>
    </row>
    <row r="2939" spans="1:1" x14ac:dyDescent="0.2">
      <c r="A2939" t="s">
        <v>2536</v>
      </c>
    </row>
    <row r="2940" spans="1:1" x14ac:dyDescent="0.2">
      <c r="A2940" t="s">
        <v>2537</v>
      </c>
    </row>
    <row r="2941" spans="1:1" x14ac:dyDescent="0.2">
      <c r="A2941" t="s">
        <v>1730</v>
      </c>
    </row>
    <row r="2942" spans="1:1" x14ac:dyDescent="0.2">
      <c r="A2942" t="s">
        <v>2538</v>
      </c>
    </row>
    <row r="2943" spans="1:1" x14ac:dyDescent="0.2">
      <c r="A2943" t="s">
        <v>2539</v>
      </c>
    </row>
    <row r="2944" spans="1:1" x14ac:dyDescent="0.2">
      <c r="A2944" t="s">
        <v>2212</v>
      </c>
    </row>
    <row r="2945" spans="1:1" x14ac:dyDescent="0.2">
      <c r="A2945" t="s">
        <v>2213</v>
      </c>
    </row>
    <row r="2946" spans="1:1" x14ac:dyDescent="0.2">
      <c r="A2946" t="s">
        <v>2214</v>
      </c>
    </row>
    <row r="2947" spans="1:1" x14ac:dyDescent="0.2">
      <c r="A2947" t="s">
        <v>359</v>
      </c>
    </row>
    <row r="2948" spans="1:1" x14ac:dyDescent="0.2">
      <c r="A2948" t="s">
        <v>440</v>
      </c>
    </row>
    <row r="2949" spans="1:1" x14ac:dyDescent="0.2">
      <c r="A2949" t="s">
        <v>2215</v>
      </c>
    </row>
    <row r="2950" spans="1:1" x14ac:dyDescent="0.2">
      <c r="A2950" t="s">
        <v>2216</v>
      </c>
    </row>
    <row r="2951" spans="1:1" x14ac:dyDescent="0.2">
      <c r="A2951" t="s">
        <v>532</v>
      </c>
    </row>
    <row r="2952" spans="1:1" x14ac:dyDescent="0.2">
      <c r="A2952" t="s">
        <v>2217</v>
      </c>
    </row>
    <row r="2953" spans="1:1" x14ac:dyDescent="0.2">
      <c r="A2953" t="s">
        <v>2218</v>
      </c>
    </row>
    <row r="2954" spans="1:1" x14ac:dyDescent="0.2">
      <c r="A2954" t="s">
        <v>2219</v>
      </c>
    </row>
    <row r="2955" spans="1:1" x14ac:dyDescent="0.2">
      <c r="A2955" t="s">
        <v>4552</v>
      </c>
    </row>
    <row r="2956" spans="1:1" x14ac:dyDescent="0.2">
      <c r="A2956" t="s">
        <v>2542</v>
      </c>
    </row>
    <row r="2957" spans="1:1" x14ac:dyDescent="0.2">
      <c r="A2957" t="s">
        <v>360</v>
      </c>
    </row>
    <row r="2958" spans="1:1" x14ac:dyDescent="0.2">
      <c r="A2958" t="s">
        <v>2543</v>
      </c>
    </row>
    <row r="2959" spans="1:1" x14ac:dyDescent="0.2">
      <c r="A2959" t="s">
        <v>2544</v>
      </c>
    </row>
    <row r="2960" spans="1:1" x14ac:dyDescent="0.2">
      <c r="A2960" t="s">
        <v>2545</v>
      </c>
    </row>
    <row r="2961" spans="1:1" x14ac:dyDescent="0.2">
      <c r="A2961" t="s">
        <v>1639</v>
      </c>
    </row>
    <row r="2962" spans="1:1" x14ac:dyDescent="0.2">
      <c r="A2962" t="s">
        <v>2546</v>
      </c>
    </row>
    <row r="2963" spans="1:1" x14ac:dyDescent="0.2">
      <c r="A2963" t="s">
        <v>4639</v>
      </c>
    </row>
    <row r="2964" spans="1:1" x14ac:dyDescent="0.2">
      <c r="A2964" t="s">
        <v>5398</v>
      </c>
    </row>
    <row r="2965" spans="1:1" x14ac:dyDescent="0.2">
      <c r="A2965" t="s">
        <v>2547</v>
      </c>
    </row>
    <row r="2966" spans="1:1" x14ac:dyDescent="0.2">
      <c r="A2966" t="s">
        <v>2548</v>
      </c>
    </row>
    <row r="2967" spans="1:1" x14ac:dyDescent="0.2">
      <c r="A2967" t="s">
        <v>292</v>
      </c>
    </row>
    <row r="2968" spans="1:1" x14ac:dyDescent="0.2">
      <c r="A2968" t="s">
        <v>740</v>
      </c>
    </row>
    <row r="2969" spans="1:1" x14ac:dyDescent="0.2">
      <c r="A2969" t="s">
        <v>2549</v>
      </c>
    </row>
    <row r="2970" spans="1:1" x14ac:dyDescent="0.2">
      <c r="A2970" t="s">
        <v>2550</v>
      </c>
    </row>
    <row r="2971" spans="1:1" x14ac:dyDescent="0.2">
      <c r="A2971" t="s">
        <v>2551</v>
      </c>
    </row>
    <row r="2972" spans="1:1" x14ac:dyDescent="0.2">
      <c r="A2972" t="s">
        <v>2552</v>
      </c>
    </row>
    <row r="2973" spans="1:1" x14ac:dyDescent="0.2">
      <c r="A2973" t="s">
        <v>741</v>
      </c>
    </row>
    <row r="2974" spans="1:1" x14ac:dyDescent="0.2">
      <c r="A2974" t="s">
        <v>2553</v>
      </c>
    </row>
    <row r="2975" spans="1:1" x14ac:dyDescent="0.2">
      <c r="A2975" t="s">
        <v>2554</v>
      </c>
    </row>
    <row r="2976" spans="1:1" x14ac:dyDescent="0.2">
      <c r="A2976" t="s">
        <v>2555</v>
      </c>
    </row>
    <row r="2977" spans="1:1" x14ac:dyDescent="0.2">
      <c r="A2977" t="s">
        <v>2556</v>
      </c>
    </row>
    <row r="2978" spans="1:1" x14ac:dyDescent="0.2">
      <c r="A2978" t="s">
        <v>2557</v>
      </c>
    </row>
    <row r="2979" spans="1:1" x14ac:dyDescent="0.2">
      <c r="A2979" t="s">
        <v>2220</v>
      </c>
    </row>
    <row r="2980" spans="1:1" x14ac:dyDescent="0.2">
      <c r="A2980" t="s">
        <v>1640</v>
      </c>
    </row>
    <row r="2981" spans="1:1" x14ac:dyDescent="0.2">
      <c r="A2981" t="s">
        <v>2221</v>
      </c>
    </row>
    <row r="2982" spans="1:1" x14ac:dyDescent="0.2">
      <c r="A2982" t="s">
        <v>2222</v>
      </c>
    </row>
    <row r="2983" spans="1:1" x14ac:dyDescent="0.2">
      <c r="A2983" t="s">
        <v>2223</v>
      </c>
    </row>
    <row r="2984" spans="1:1" x14ac:dyDescent="0.2">
      <c r="A2984" t="s">
        <v>533</v>
      </c>
    </row>
    <row r="2985" spans="1:1" x14ac:dyDescent="0.2">
      <c r="A2985" t="s">
        <v>2044</v>
      </c>
    </row>
    <row r="2986" spans="1:1" x14ac:dyDescent="0.2">
      <c r="A2986" t="s">
        <v>5399</v>
      </c>
    </row>
    <row r="2987" spans="1:1" x14ac:dyDescent="0.2">
      <c r="A2987" t="s">
        <v>5400</v>
      </c>
    </row>
    <row r="2988" spans="1:1" x14ac:dyDescent="0.2">
      <c r="A2988" t="s">
        <v>5401</v>
      </c>
    </row>
    <row r="2989" spans="1:1" x14ac:dyDescent="0.2">
      <c r="A2989" t="s">
        <v>5402</v>
      </c>
    </row>
    <row r="2990" spans="1:1" x14ac:dyDescent="0.2">
      <c r="A2990" t="s">
        <v>5403</v>
      </c>
    </row>
    <row r="2991" spans="1:1" x14ac:dyDescent="0.2">
      <c r="A2991" t="s">
        <v>5404</v>
      </c>
    </row>
    <row r="2992" spans="1:1" x14ac:dyDescent="0.2">
      <c r="A2992" t="s">
        <v>5405</v>
      </c>
    </row>
    <row r="2993" spans="1:1" x14ac:dyDescent="0.2">
      <c r="A2993" t="s">
        <v>5406</v>
      </c>
    </row>
    <row r="2994" spans="1:1" x14ac:dyDescent="0.2">
      <c r="A2994" t="s">
        <v>5407</v>
      </c>
    </row>
    <row r="2995" spans="1:1" x14ac:dyDescent="0.2">
      <c r="A2995" t="s">
        <v>5408</v>
      </c>
    </row>
    <row r="2996" spans="1:1" x14ac:dyDescent="0.2">
      <c r="A2996" t="s">
        <v>2471</v>
      </c>
    </row>
    <row r="2997" spans="1:1" x14ac:dyDescent="0.2">
      <c r="A2997" t="s">
        <v>2472</v>
      </c>
    </row>
    <row r="2998" spans="1:1" x14ac:dyDescent="0.2">
      <c r="A2998" t="s">
        <v>2473</v>
      </c>
    </row>
    <row r="2999" spans="1:1" x14ac:dyDescent="0.2">
      <c r="A2999" t="s">
        <v>636</v>
      </c>
    </row>
    <row r="3000" spans="1:1" x14ac:dyDescent="0.2">
      <c r="A3000" t="s">
        <v>1677</v>
      </c>
    </row>
    <row r="3001" spans="1:1" x14ac:dyDescent="0.2">
      <c r="A3001" t="s">
        <v>2474</v>
      </c>
    </row>
    <row r="3002" spans="1:1" x14ac:dyDescent="0.2">
      <c r="A3002" t="s">
        <v>601</v>
      </c>
    </row>
    <row r="3003" spans="1:1" x14ac:dyDescent="0.2">
      <c r="A3003" t="s">
        <v>1764</v>
      </c>
    </row>
    <row r="3004" spans="1:1" x14ac:dyDescent="0.2">
      <c r="A3004" t="s">
        <v>2464</v>
      </c>
    </row>
    <row r="3005" spans="1:1" x14ac:dyDescent="0.2">
      <c r="A3005" t="s">
        <v>2465</v>
      </c>
    </row>
    <row r="3006" spans="1:1" x14ac:dyDescent="0.2">
      <c r="A3006" t="s">
        <v>2466</v>
      </c>
    </row>
    <row r="3007" spans="1:1" x14ac:dyDescent="0.2">
      <c r="A3007" t="s">
        <v>2467</v>
      </c>
    </row>
    <row r="3008" spans="1:1" x14ac:dyDescent="0.2">
      <c r="A3008" t="s">
        <v>5409</v>
      </c>
    </row>
    <row r="3009" spans="1:1" x14ac:dyDescent="0.2">
      <c r="A3009" t="s">
        <v>2468</v>
      </c>
    </row>
    <row r="3010" spans="1:1" x14ac:dyDescent="0.2">
      <c r="A3010" t="s">
        <v>2469</v>
      </c>
    </row>
    <row r="3011" spans="1:1" x14ac:dyDescent="0.2">
      <c r="A3011" t="s">
        <v>2470</v>
      </c>
    </row>
    <row r="3012" spans="1:1" x14ac:dyDescent="0.2">
      <c r="A3012" t="s">
        <v>361</v>
      </c>
    </row>
    <row r="3013" spans="1:1" x14ac:dyDescent="0.2">
      <c r="A3013" t="s">
        <v>547</v>
      </c>
    </row>
    <row r="3014" spans="1:1" x14ac:dyDescent="0.2">
      <c r="A3014" t="s">
        <v>922</v>
      </c>
    </row>
    <row r="3015" spans="1:1" x14ac:dyDescent="0.2">
      <c r="A3015" t="s">
        <v>4487</v>
      </c>
    </row>
    <row r="3016" spans="1:1" x14ac:dyDescent="0.2">
      <c r="A3016" t="s">
        <v>4488</v>
      </c>
    </row>
    <row r="3017" spans="1:1" x14ac:dyDescent="0.2">
      <c r="A3017" t="s">
        <v>4599</v>
      </c>
    </row>
    <row r="3018" spans="1:1" x14ac:dyDescent="0.2">
      <c r="A3018" t="s">
        <v>4600</v>
      </c>
    </row>
    <row r="3019" spans="1:1" x14ac:dyDescent="0.2">
      <c r="A3019" t="s">
        <v>4601</v>
      </c>
    </row>
    <row r="3020" spans="1:1" x14ac:dyDescent="0.2">
      <c r="A3020" t="s">
        <v>1728</v>
      </c>
    </row>
    <row r="3021" spans="1:1" x14ac:dyDescent="0.2">
      <c r="A3021" t="s">
        <v>4602</v>
      </c>
    </row>
    <row r="3022" spans="1:1" x14ac:dyDescent="0.2">
      <c r="A3022" t="s">
        <v>4580</v>
      </c>
    </row>
    <row r="3023" spans="1:1" x14ac:dyDescent="0.2">
      <c r="A3023" t="s">
        <v>4581</v>
      </c>
    </row>
    <row r="3024" spans="1:1" x14ac:dyDescent="0.2">
      <c r="A3024" t="s">
        <v>5410</v>
      </c>
    </row>
    <row r="3025" spans="1:1" x14ac:dyDescent="0.2">
      <c r="A3025" t="s">
        <v>4582</v>
      </c>
    </row>
    <row r="3026" spans="1:1" x14ac:dyDescent="0.2">
      <c r="A3026" t="s">
        <v>4583</v>
      </c>
    </row>
    <row r="3027" spans="1:1" x14ac:dyDescent="0.2">
      <c r="A3027" t="s">
        <v>4584</v>
      </c>
    </row>
    <row r="3028" spans="1:1" x14ac:dyDescent="0.2">
      <c r="A3028" t="s">
        <v>1641</v>
      </c>
    </row>
    <row r="3029" spans="1:1" x14ac:dyDescent="0.2">
      <c r="A3029" t="s">
        <v>4585</v>
      </c>
    </row>
    <row r="3030" spans="1:1" x14ac:dyDescent="0.2">
      <c r="A3030" t="s">
        <v>4586</v>
      </c>
    </row>
    <row r="3031" spans="1:1" x14ac:dyDescent="0.2">
      <c r="A3031" t="s">
        <v>1779</v>
      </c>
    </row>
    <row r="3032" spans="1:1" x14ac:dyDescent="0.2">
      <c r="A3032" t="s">
        <v>4587</v>
      </c>
    </row>
    <row r="3033" spans="1:1" x14ac:dyDescent="0.2">
      <c r="A3033" t="s">
        <v>4588</v>
      </c>
    </row>
    <row r="3034" spans="1:1" x14ac:dyDescent="0.2">
      <c r="A3034" t="s">
        <v>656</v>
      </c>
    </row>
    <row r="3035" spans="1:1" x14ac:dyDescent="0.2">
      <c r="A3035" t="s">
        <v>4589</v>
      </c>
    </row>
    <row r="3036" spans="1:1" x14ac:dyDescent="0.2">
      <c r="A3036" t="s">
        <v>4590</v>
      </c>
    </row>
    <row r="3037" spans="1:1" x14ac:dyDescent="0.2">
      <c r="A3037" t="s">
        <v>4591</v>
      </c>
    </row>
    <row r="3038" spans="1:1" x14ac:dyDescent="0.2">
      <c r="A3038" t="s">
        <v>4592</v>
      </c>
    </row>
    <row r="3039" spans="1:1" x14ac:dyDescent="0.2">
      <c r="A3039" t="s">
        <v>4692</v>
      </c>
    </row>
    <row r="3040" spans="1:1" x14ac:dyDescent="0.2">
      <c r="A3040" t="s">
        <v>2694</v>
      </c>
    </row>
    <row r="3041" spans="1:1" x14ac:dyDescent="0.2">
      <c r="A3041" t="s">
        <v>2695</v>
      </c>
    </row>
    <row r="3042" spans="1:1" x14ac:dyDescent="0.2">
      <c r="A3042" t="s">
        <v>2696</v>
      </c>
    </row>
    <row r="3043" spans="1:1" x14ac:dyDescent="0.2">
      <c r="A3043" t="s">
        <v>2697</v>
      </c>
    </row>
    <row r="3044" spans="1:1" x14ac:dyDescent="0.2">
      <c r="A3044" t="s">
        <v>2698</v>
      </c>
    </row>
    <row r="3045" spans="1:1" x14ac:dyDescent="0.2">
      <c r="A3045" t="s">
        <v>2699</v>
      </c>
    </row>
    <row r="3046" spans="1:1" x14ac:dyDescent="0.2">
      <c r="A3046" t="s">
        <v>2141</v>
      </c>
    </row>
    <row r="3047" spans="1:1" x14ac:dyDescent="0.2">
      <c r="A3047" t="s">
        <v>787</v>
      </c>
    </row>
    <row r="3048" spans="1:1" x14ac:dyDescent="0.2">
      <c r="A3048" t="s">
        <v>2700</v>
      </c>
    </row>
    <row r="3049" spans="1:1" x14ac:dyDescent="0.2">
      <c r="A3049" t="s">
        <v>2289</v>
      </c>
    </row>
    <row r="3050" spans="1:1" x14ac:dyDescent="0.2">
      <c r="A3050" t="s">
        <v>760</v>
      </c>
    </row>
    <row r="3051" spans="1:1" x14ac:dyDescent="0.2">
      <c r="A3051" t="s">
        <v>1644</v>
      </c>
    </row>
    <row r="3052" spans="1:1" x14ac:dyDescent="0.2">
      <c r="A3052" t="s">
        <v>1643</v>
      </c>
    </row>
    <row r="3053" spans="1:1" x14ac:dyDescent="0.2">
      <c r="A3053" t="s">
        <v>1642</v>
      </c>
    </row>
    <row r="3054" spans="1:1" x14ac:dyDescent="0.2">
      <c r="A3054" t="s">
        <v>2290</v>
      </c>
    </row>
    <row r="3055" spans="1:1" x14ac:dyDescent="0.2">
      <c r="A3055" t="s">
        <v>890</v>
      </c>
    </row>
    <row r="3056" spans="1:1" x14ac:dyDescent="0.2">
      <c r="A3056" t="s">
        <v>891</v>
      </c>
    </row>
    <row r="3057" spans="1:1" x14ac:dyDescent="0.2">
      <c r="A3057" t="s">
        <v>892</v>
      </c>
    </row>
    <row r="3058" spans="1:1" x14ac:dyDescent="0.2">
      <c r="A3058" t="s">
        <v>893</v>
      </c>
    </row>
    <row r="3059" spans="1:1" x14ac:dyDescent="0.2">
      <c r="A3059" t="s">
        <v>894</v>
      </c>
    </row>
    <row r="3060" spans="1:1" x14ac:dyDescent="0.2">
      <c r="A3060" t="s">
        <v>895</v>
      </c>
    </row>
    <row r="3061" spans="1:1" x14ac:dyDescent="0.2">
      <c r="A3061" t="s">
        <v>896</v>
      </c>
    </row>
    <row r="3062" spans="1:1" x14ac:dyDescent="0.2">
      <c r="A3062" t="s">
        <v>897</v>
      </c>
    </row>
    <row r="3063" spans="1:1" x14ac:dyDescent="0.2">
      <c r="A3063" t="s">
        <v>5411</v>
      </c>
    </row>
    <row r="3064" spans="1:1" x14ac:dyDescent="0.2">
      <c r="A3064" t="s">
        <v>5412</v>
      </c>
    </row>
    <row r="3065" spans="1:1" x14ac:dyDescent="0.2">
      <c r="A3065" t="s">
        <v>5413</v>
      </c>
    </row>
    <row r="3066" spans="1:1" x14ac:dyDescent="0.2">
      <c r="A3066" t="s">
        <v>5414</v>
      </c>
    </row>
    <row r="3067" spans="1:1" x14ac:dyDescent="0.2">
      <c r="A3067" t="s">
        <v>898</v>
      </c>
    </row>
    <row r="3068" spans="1:1" x14ac:dyDescent="0.2">
      <c r="A3068" t="s">
        <v>534</v>
      </c>
    </row>
    <row r="3069" spans="1:1" x14ac:dyDescent="0.2">
      <c r="A3069" t="s">
        <v>899</v>
      </c>
    </row>
    <row r="3070" spans="1:1" x14ac:dyDescent="0.2">
      <c r="A3070" t="s">
        <v>900</v>
      </c>
    </row>
    <row r="3071" spans="1:1" x14ac:dyDescent="0.2">
      <c r="A3071" t="s">
        <v>901</v>
      </c>
    </row>
    <row r="3072" spans="1:1" x14ac:dyDescent="0.2">
      <c r="A3072" t="s">
        <v>621</v>
      </c>
    </row>
    <row r="3073" spans="1:1" x14ac:dyDescent="0.2">
      <c r="A3073" t="s">
        <v>902</v>
      </c>
    </row>
    <row r="3074" spans="1:1" x14ac:dyDescent="0.2">
      <c r="A3074" t="s">
        <v>903</v>
      </c>
    </row>
    <row r="3075" spans="1:1" x14ac:dyDescent="0.2">
      <c r="A3075" t="s">
        <v>904</v>
      </c>
    </row>
    <row r="3076" spans="1:1" x14ac:dyDescent="0.2">
      <c r="A3076" t="s">
        <v>905</v>
      </c>
    </row>
    <row r="3077" spans="1:1" x14ac:dyDescent="0.2">
      <c r="A3077" t="s">
        <v>906</v>
      </c>
    </row>
    <row r="3078" spans="1:1" x14ac:dyDescent="0.2">
      <c r="A3078" t="s">
        <v>907</v>
      </c>
    </row>
    <row r="3079" spans="1:1" x14ac:dyDescent="0.2">
      <c r="A3079" t="s">
        <v>620</v>
      </c>
    </row>
    <row r="3080" spans="1:1" x14ac:dyDescent="0.2">
      <c r="A3080" t="s">
        <v>908</v>
      </c>
    </row>
    <row r="3081" spans="1:1" x14ac:dyDescent="0.2">
      <c r="A3081" t="s">
        <v>909</v>
      </c>
    </row>
    <row r="3082" spans="1:1" x14ac:dyDescent="0.2">
      <c r="A3082" t="s">
        <v>910</v>
      </c>
    </row>
    <row r="3083" spans="1:1" x14ac:dyDescent="0.2">
      <c r="A3083" t="s">
        <v>911</v>
      </c>
    </row>
    <row r="3084" spans="1:1" x14ac:dyDescent="0.2">
      <c r="A3084" t="s">
        <v>912</v>
      </c>
    </row>
    <row r="3085" spans="1:1" x14ac:dyDescent="0.2">
      <c r="A3085" t="s">
        <v>913</v>
      </c>
    </row>
    <row r="3086" spans="1:1" x14ac:dyDescent="0.2">
      <c r="A3086" t="s">
        <v>914</v>
      </c>
    </row>
    <row r="3087" spans="1:1" x14ac:dyDescent="0.2">
      <c r="A3087" t="s">
        <v>915</v>
      </c>
    </row>
    <row r="3088" spans="1:1" x14ac:dyDescent="0.2">
      <c r="A3088" t="s">
        <v>5415</v>
      </c>
    </row>
    <row r="3089" spans="1:1" x14ac:dyDescent="0.2">
      <c r="A3089" t="s">
        <v>916</v>
      </c>
    </row>
    <row r="3090" spans="1:1" x14ac:dyDescent="0.2">
      <c r="A3090" t="s">
        <v>917</v>
      </c>
    </row>
    <row r="3091" spans="1:1" x14ac:dyDescent="0.2">
      <c r="A3091" t="s">
        <v>918</v>
      </c>
    </row>
    <row r="3092" spans="1:1" x14ac:dyDescent="0.2">
      <c r="A3092" t="s">
        <v>919</v>
      </c>
    </row>
    <row r="3093" spans="1:1" x14ac:dyDescent="0.2">
      <c r="A3093" t="s">
        <v>920</v>
      </c>
    </row>
    <row r="3094" spans="1:1" x14ac:dyDescent="0.2">
      <c r="A3094" t="s">
        <v>5416</v>
      </c>
    </row>
    <row r="3095" spans="1:1" x14ac:dyDescent="0.2">
      <c r="A3095" t="s">
        <v>327</v>
      </c>
    </row>
    <row r="3096" spans="1:1" x14ac:dyDescent="0.2">
      <c r="A3096" t="s">
        <v>328</v>
      </c>
    </row>
    <row r="3097" spans="1:1" x14ac:dyDescent="0.2">
      <c r="A3097" t="s">
        <v>921</v>
      </c>
    </row>
    <row r="3098" spans="1:1" x14ac:dyDescent="0.2">
      <c r="A3098" t="s">
        <v>3461</v>
      </c>
    </row>
    <row r="3099" spans="1:1" x14ac:dyDescent="0.2">
      <c r="A3099" t="s">
        <v>3462</v>
      </c>
    </row>
    <row r="3100" spans="1:1" x14ac:dyDescent="0.2">
      <c r="A3100" t="s">
        <v>329</v>
      </c>
    </row>
    <row r="3101" spans="1:1" x14ac:dyDescent="0.2">
      <c r="A3101" t="s">
        <v>1913</v>
      </c>
    </row>
    <row r="3102" spans="1:1" x14ac:dyDescent="0.2">
      <c r="A3102" t="s">
        <v>1914</v>
      </c>
    </row>
    <row r="3103" spans="1:1" x14ac:dyDescent="0.2">
      <c r="A3103" t="s">
        <v>5417</v>
      </c>
    </row>
    <row r="3104" spans="1:1" x14ac:dyDescent="0.2">
      <c r="A3104" t="s">
        <v>1915</v>
      </c>
    </row>
    <row r="3105" spans="1:1" x14ac:dyDescent="0.2">
      <c r="A3105" t="s">
        <v>1916</v>
      </c>
    </row>
    <row r="3106" spans="1:1" x14ac:dyDescent="0.2">
      <c r="A3106" t="s">
        <v>791</v>
      </c>
    </row>
    <row r="3107" spans="1:1" x14ac:dyDescent="0.2">
      <c r="A3107" t="s">
        <v>318</v>
      </c>
    </row>
    <row r="3108" spans="1:1" x14ac:dyDescent="0.2">
      <c r="A3108" t="s">
        <v>1791</v>
      </c>
    </row>
    <row r="3109" spans="1:1" x14ac:dyDescent="0.2">
      <c r="A3109" t="s">
        <v>1917</v>
      </c>
    </row>
    <row r="3110" spans="1:1" x14ac:dyDescent="0.2">
      <c r="A3110" t="s">
        <v>1918</v>
      </c>
    </row>
    <row r="3111" spans="1:1" x14ac:dyDescent="0.2">
      <c r="A3111" t="s">
        <v>5418</v>
      </c>
    </row>
    <row r="3112" spans="1:1" x14ac:dyDescent="0.2">
      <c r="A3112" t="s">
        <v>3228</v>
      </c>
    </row>
    <row r="3113" spans="1:1" x14ac:dyDescent="0.2">
      <c r="A3113" t="s">
        <v>3229</v>
      </c>
    </row>
    <row r="3114" spans="1:1" x14ac:dyDescent="0.2">
      <c r="A3114" t="s">
        <v>3230</v>
      </c>
    </row>
    <row r="3115" spans="1:1" x14ac:dyDescent="0.2">
      <c r="A3115" t="s">
        <v>635</v>
      </c>
    </row>
    <row r="3116" spans="1:1" x14ac:dyDescent="0.2">
      <c r="A3116" t="s">
        <v>3231</v>
      </c>
    </row>
    <row r="3117" spans="1:1" x14ac:dyDescent="0.2">
      <c r="A3117" t="s">
        <v>985</v>
      </c>
    </row>
    <row r="3118" spans="1:1" x14ac:dyDescent="0.2">
      <c r="A3118" t="s">
        <v>515</v>
      </c>
    </row>
    <row r="3119" spans="1:1" x14ac:dyDescent="0.2">
      <c r="A3119" t="s">
        <v>986</v>
      </c>
    </row>
    <row r="3120" spans="1:1" x14ac:dyDescent="0.2">
      <c r="A3120" t="s">
        <v>987</v>
      </c>
    </row>
    <row r="3121" spans="1:1" x14ac:dyDescent="0.2">
      <c r="A3121" t="s">
        <v>988</v>
      </c>
    </row>
    <row r="3122" spans="1:1" x14ac:dyDescent="0.2">
      <c r="A3122" t="s">
        <v>989</v>
      </c>
    </row>
    <row r="3123" spans="1:1" x14ac:dyDescent="0.2">
      <c r="A3123" t="s">
        <v>990</v>
      </c>
    </row>
    <row r="3124" spans="1:1" x14ac:dyDescent="0.2">
      <c r="A3124" t="s">
        <v>991</v>
      </c>
    </row>
    <row r="3125" spans="1:1" x14ac:dyDescent="0.2">
      <c r="A3125" t="s">
        <v>992</v>
      </c>
    </row>
    <row r="3126" spans="1:1" x14ac:dyDescent="0.2">
      <c r="A3126" t="s">
        <v>1725</v>
      </c>
    </row>
    <row r="3127" spans="1:1" x14ac:dyDescent="0.2">
      <c r="A3127" t="s">
        <v>593</v>
      </c>
    </row>
    <row r="3128" spans="1:1" x14ac:dyDescent="0.2">
      <c r="A3128" t="s">
        <v>1726</v>
      </c>
    </row>
    <row r="3129" spans="1:1" x14ac:dyDescent="0.2">
      <c r="A3129" t="s">
        <v>1727</v>
      </c>
    </row>
    <row r="3130" spans="1:1" x14ac:dyDescent="0.2">
      <c r="A3130" t="s">
        <v>993</v>
      </c>
    </row>
    <row r="3131" spans="1:1" x14ac:dyDescent="0.2">
      <c r="A3131" t="s">
        <v>994</v>
      </c>
    </row>
    <row r="3132" spans="1:1" x14ac:dyDescent="0.2">
      <c r="A3132" t="s">
        <v>995</v>
      </c>
    </row>
    <row r="3133" spans="1:1" x14ac:dyDescent="0.2">
      <c r="A3133" t="s">
        <v>996</v>
      </c>
    </row>
    <row r="3134" spans="1:1" x14ac:dyDescent="0.2">
      <c r="A3134" t="s">
        <v>5419</v>
      </c>
    </row>
    <row r="3135" spans="1:1" x14ac:dyDescent="0.2">
      <c r="A3135" t="s">
        <v>997</v>
      </c>
    </row>
    <row r="3136" spans="1:1" x14ac:dyDescent="0.2">
      <c r="A3136" t="s">
        <v>998</v>
      </c>
    </row>
    <row r="3137" spans="1:1" x14ac:dyDescent="0.2">
      <c r="A3137" t="s">
        <v>5420</v>
      </c>
    </row>
    <row r="3138" spans="1:1" x14ac:dyDescent="0.2">
      <c r="A3138" t="s">
        <v>999</v>
      </c>
    </row>
    <row r="3139" spans="1:1" x14ac:dyDescent="0.2">
      <c r="A3139" t="s">
        <v>1000</v>
      </c>
    </row>
    <row r="3140" spans="1:1" x14ac:dyDescent="0.2">
      <c r="A3140" t="s">
        <v>5421</v>
      </c>
    </row>
    <row r="3141" spans="1:1" x14ac:dyDescent="0.2">
      <c r="A3141" t="s">
        <v>1001</v>
      </c>
    </row>
    <row r="3142" spans="1:1" x14ac:dyDescent="0.2">
      <c r="A3142" t="s">
        <v>1002</v>
      </c>
    </row>
    <row r="3143" spans="1:1" x14ac:dyDescent="0.2">
      <c r="A3143" t="s">
        <v>1658</v>
      </c>
    </row>
    <row r="3144" spans="1:1" x14ac:dyDescent="0.2">
      <c r="A3144" t="s">
        <v>1003</v>
      </c>
    </row>
    <row r="3145" spans="1:1" x14ac:dyDescent="0.2">
      <c r="A3145" t="s">
        <v>1004</v>
      </c>
    </row>
    <row r="3146" spans="1:1" x14ac:dyDescent="0.2">
      <c r="A3146" t="s">
        <v>1005</v>
      </c>
    </row>
    <row r="3147" spans="1:1" x14ac:dyDescent="0.2">
      <c r="A3147" t="s">
        <v>1006</v>
      </c>
    </row>
    <row r="3148" spans="1:1" x14ac:dyDescent="0.2">
      <c r="A3148" t="s">
        <v>1007</v>
      </c>
    </row>
    <row r="3149" spans="1:1" x14ac:dyDescent="0.2">
      <c r="A3149" t="s">
        <v>1008</v>
      </c>
    </row>
    <row r="3150" spans="1:1" x14ac:dyDescent="0.2">
      <c r="A3150" t="s">
        <v>607</v>
      </c>
    </row>
    <row r="3151" spans="1:1" x14ac:dyDescent="0.2">
      <c r="A3151" t="s">
        <v>1009</v>
      </c>
    </row>
    <row r="3152" spans="1:1" x14ac:dyDescent="0.2">
      <c r="A3152" t="s">
        <v>1765</v>
      </c>
    </row>
    <row r="3153" spans="1:1" x14ac:dyDescent="0.2">
      <c r="A3153" t="s">
        <v>1010</v>
      </c>
    </row>
    <row r="3154" spans="1:1" x14ac:dyDescent="0.2">
      <c r="A3154" t="s">
        <v>1011</v>
      </c>
    </row>
    <row r="3155" spans="1:1" x14ac:dyDescent="0.2">
      <c r="A3155" t="s">
        <v>1012</v>
      </c>
    </row>
    <row r="3156" spans="1:1" x14ac:dyDescent="0.2">
      <c r="A3156" t="s">
        <v>1013</v>
      </c>
    </row>
    <row r="3157" spans="1:1" x14ac:dyDescent="0.2">
      <c r="A3157" t="s">
        <v>1014</v>
      </c>
    </row>
    <row r="3158" spans="1:1" x14ac:dyDescent="0.2">
      <c r="A3158" t="s">
        <v>1015</v>
      </c>
    </row>
    <row r="3159" spans="1:1" x14ac:dyDescent="0.2">
      <c r="A3159" t="s">
        <v>1016</v>
      </c>
    </row>
    <row r="3160" spans="1:1" x14ac:dyDescent="0.2">
      <c r="A3160" t="s">
        <v>1017</v>
      </c>
    </row>
    <row r="3161" spans="1:1" x14ac:dyDescent="0.2">
      <c r="A3161" t="s">
        <v>1018</v>
      </c>
    </row>
    <row r="3162" spans="1:1" x14ac:dyDescent="0.2">
      <c r="A3162" t="s">
        <v>1019</v>
      </c>
    </row>
    <row r="3163" spans="1:1" x14ac:dyDescent="0.2">
      <c r="A3163" t="s">
        <v>1020</v>
      </c>
    </row>
    <row r="3164" spans="1:1" x14ac:dyDescent="0.2">
      <c r="A3164" t="s">
        <v>1021</v>
      </c>
    </row>
    <row r="3165" spans="1:1" x14ac:dyDescent="0.2">
      <c r="A3165" t="s">
        <v>1646</v>
      </c>
    </row>
    <row r="3166" spans="1:1" x14ac:dyDescent="0.2">
      <c r="A3166" t="s">
        <v>3013</v>
      </c>
    </row>
    <row r="3167" spans="1:1" x14ac:dyDescent="0.2">
      <c r="A3167" t="s">
        <v>3014</v>
      </c>
    </row>
    <row r="3168" spans="1:1" x14ac:dyDescent="0.2">
      <c r="A3168" t="s">
        <v>3015</v>
      </c>
    </row>
    <row r="3169" spans="1:1" x14ac:dyDescent="0.2">
      <c r="A3169" t="s">
        <v>1766</v>
      </c>
    </row>
    <row r="3170" spans="1:1" x14ac:dyDescent="0.2">
      <c r="A3170" t="s">
        <v>3016</v>
      </c>
    </row>
    <row r="3171" spans="1:1" x14ac:dyDescent="0.2">
      <c r="A3171" t="s">
        <v>3017</v>
      </c>
    </row>
    <row r="3172" spans="1:1" x14ac:dyDescent="0.2">
      <c r="A3172" t="s">
        <v>3018</v>
      </c>
    </row>
    <row r="3173" spans="1:1" x14ac:dyDescent="0.2">
      <c r="A3173" t="s">
        <v>3019</v>
      </c>
    </row>
    <row r="3174" spans="1:1" x14ac:dyDescent="0.2">
      <c r="A3174" t="s">
        <v>3020</v>
      </c>
    </row>
    <row r="3175" spans="1:1" x14ac:dyDescent="0.2">
      <c r="A3175" t="s">
        <v>3021</v>
      </c>
    </row>
    <row r="3176" spans="1:1" x14ac:dyDescent="0.2">
      <c r="A3176" t="s">
        <v>1647</v>
      </c>
    </row>
    <row r="3177" spans="1:1" x14ac:dyDescent="0.2">
      <c r="A3177" t="s">
        <v>847</v>
      </c>
    </row>
    <row r="3178" spans="1:1" x14ac:dyDescent="0.2">
      <c r="A3178" t="s">
        <v>848</v>
      </c>
    </row>
    <row r="3179" spans="1:1" x14ac:dyDescent="0.2">
      <c r="A3179" t="s">
        <v>849</v>
      </c>
    </row>
    <row r="3180" spans="1:1" x14ac:dyDescent="0.2">
      <c r="A3180" t="s">
        <v>742</v>
      </c>
    </row>
    <row r="3181" spans="1:1" x14ac:dyDescent="0.2">
      <c r="A3181" t="s">
        <v>850</v>
      </c>
    </row>
    <row r="3182" spans="1:1" x14ac:dyDescent="0.2">
      <c r="A3182" t="s">
        <v>362</v>
      </c>
    </row>
    <row r="3183" spans="1:1" x14ac:dyDescent="0.2">
      <c r="A3183" t="s">
        <v>5422</v>
      </c>
    </row>
    <row r="3184" spans="1:1" x14ac:dyDescent="0.2">
      <c r="A3184" t="s">
        <v>851</v>
      </c>
    </row>
    <row r="3185" spans="1:1" x14ac:dyDescent="0.2">
      <c r="A3185" t="s">
        <v>852</v>
      </c>
    </row>
    <row r="3186" spans="1:1" x14ac:dyDescent="0.2">
      <c r="A3186" t="s">
        <v>5423</v>
      </c>
    </row>
    <row r="3187" spans="1:1" x14ac:dyDescent="0.2">
      <c r="A3187" t="s">
        <v>2715</v>
      </c>
    </row>
    <row r="3188" spans="1:1" x14ac:dyDescent="0.2">
      <c r="A3188" t="s">
        <v>743</v>
      </c>
    </row>
    <row r="3189" spans="1:1" x14ac:dyDescent="0.2">
      <c r="A3189" t="s">
        <v>5424</v>
      </c>
    </row>
    <row r="3190" spans="1:1" x14ac:dyDescent="0.2">
      <c r="A3190" t="s">
        <v>2716</v>
      </c>
    </row>
    <row r="3191" spans="1:1" x14ac:dyDescent="0.2">
      <c r="A3191" t="s">
        <v>2717</v>
      </c>
    </row>
    <row r="3192" spans="1:1" x14ac:dyDescent="0.2">
      <c r="A3192" t="s">
        <v>2718</v>
      </c>
    </row>
    <row r="3193" spans="1:1" x14ac:dyDescent="0.2">
      <c r="A3193" t="s">
        <v>2719</v>
      </c>
    </row>
    <row r="3194" spans="1:1" x14ac:dyDescent="0.2">
      <c r="A3194" t="s">
        <v>1746</v>
      </c>
    </row>
    <row r="3195" spans="1:1" x14ac:dyDescent="0.2">
      <c r="A3195" t="s">
        <v>1648</v>
      </c>
    </row>
    <row r="3196" spans="1:1" x14ac:dyDescent="0.2">
      <c r="A3196" t="s">
        <v>2720</v>
      </c>
    </row>
    <row r="3197" spans="1:1" x14ac:dyDescent="0.2">
      <c r="A3197" t="s">
        <v>2721</v>
      </c>
    </row>
    <row r="3198" spans="1:1" x14ac:dyDescent="0.2">
      <c r="A3198" t="s">
        <v>668</v>
      </c>
    </row>
    <row r="3199" spans="1:1" x14ac:dyDescent="0.2">
      <c r="A3199" t="s">
        <v>5425</v>
      </c>
    </row>
    <row r="3200" spans="1:1" x14ac:dyDescent="0.2">
      <c r="A3200" t="s">
        <v>5426</v>
      </c>
    </row>
    <row r="3201" spans="1:1" x14ac:dyDescent="0.2">
      <c r="A3201" t="s">
        <v>5427</v>
      </c>
    </row>
    <row r="3202" spans="1:1" x14ac:dyDescent="0.2">
      <c r="A3202" t="s">
        <v>5428</v>
      </c>
    </row>
    <row r="3203" spans="1:1" x14ac:dyDescent="0.2">
      <c r="A3203" t="s">
        <v>5429</v>
      </c>
    </row>
    <row r="3204" spans="1:1" x14ac:dyDescent="0.2">
      <c r="A3204" t="s">
        <v>5430</v>
      </c>
    </row>
    <row r="3205" spans="1:1" x14ac:dyDescent="0.2">
      <c r="A3205" t="s">
        <v>2722</v>
      </c>
    </row>
    <row r="3206" spans="1:1" x14ac:dyDescent="0.2">
      <c r="A3206" t="s">
        <v>707</v>
      </c>
    </row>
    <row r="3207" spans="1:1" x14ac:dyDescent="0.2">
      <c r="A3207" t="s">
        <v>2723</v>
      </c>
    </row>
    <row r="3208" spans="1:1" x14ac:dyDescent="0.2">
      <c r="A3208" t="s">
        <v>2724</v>
      </c>
    </row>
    <row r="3209" spans="1:1" x14ac:dyDescent="0.2">
      <c r="A3209" t="s">
        <v>1649</v>
      </c>
    </row>
    <row r="3210" spans="1:1" x14ac:dyDescent="0.2">
      <c r="A3210" t="s">
        <v>283</v>
      </c>
    </row>
    <row r="3211" spans="1:1" x14ac:dyDescent="0.2">
      <c r="A3211" t="s">
        <v>2725</v>
      </c>
    </row>
    <row r="3212" spans="1:1" x14ac:dyDescent="0.2">
      <c r="A3212" t="s">
        <v>2726</v>
      </c>
    </row>
    <row r="3213" spans="1:1" x14ac:dyDescent="0.2">
      <c r="A3213" t="s">
        <v>708</v>
      </c>
    </row>
    <row r="3214" spans="1:1" x14ac:dyDescent="0.2">
      <c r="A3214" t="s">
        <v>2727</v>
      </c>
    </row>
    <row r="3215" spans="1:1" x14ac:dyDescent="0.2">
      <c r="A3215" t="s">
        <v>2728</v>
      </c>
    </row>
    <row r="3216" spans="1:1" x14ac:dyDescent="0.2">
      <c r="A3216" t="s">
        <v>2729</v>
      </c>
    </row>
    <row r="3217" spans="1:1" x14ac:dyDescent="0.2">
      <c r="A3217" t="s">
        <v>2730</v>
      </c>
    </row>
    <row r="3218" spans="1:1" x14ac:dyDescent="0.2">
      <c r="A3218" t="s">
        <v>2154</v>
      </c>
    </row>
    <row r="3219" spans="1:1" x14ac:dyDescent="0.2">
      <c r="A3219" t="s">
        <v>307</v>
      </c>
    </row>
    <row r="3220" spans="1:1" x14ac:dyDescent="0.2">
      <c r="A3220" t="s">
        <v>306</v>
      </c>
    </row>
    <row r="3221" spans="1:1" x14ac:dyDescent="0.2">
      <c r="A3221" t="s">
        <v>1635</v>
      </c>
    </row>
    <row r="3222" spans="1:1" x14ac:dyDescent="0.2">
      <c r="A3222" t="s">
        <v>2731</v>
      </c>
    </row>
    <row r="3223" spans="1:1" x14ac:dyDescent="0.2">
      <c r="A3223" t="s">
        <v>1650</v>
      </c>
    </row>
    <row r="3224" spans="1:1" x14ac:dyDescent="0.2">
      <c r="A3224" t="s">
        <v>2738</v>
      </c>
    </row>
    <row r="3225" spans="1:1" x14ac:dyDescent="0.2">
      <c r="A3225" t="s">
        <v>2739</v>
      </c>
    </row>
    <row r="3226" spans="1:1" x14ac:dyDescent="0.2">
      <c r="A3226" t="s">
        <v>5431</v>
      </c>
    </row>
    <row r="3227" spans="1:1" x14ac:dyDescent="0.2">
      <c r="A3227" t="s">
        <v>1651</v>
      </c>
    </row>
    <row r="3228" spans="1:1" x14ac:dyDescent="0.2">
      <c r="A3228" t="s">
        <v>2740</v>
      </c>
    </row>
    <row r="3229" spans="1:1" x14ac:dyDescent="0.2">
      <c r="A3229" t="s">
        <v>2741</v>
      </c>
    </row>
    <row r="3230" spans="1:1" x14ac:dyDescent="0.2">
      <c r="A3230" t="s">
        <v>2742</v>
      </c>
    </row>
    <row r="3231" spans="1:1" x14ac:dyDescent="0.2">
      <c r="A3231" t="s">
        <v>2743</v>
      </c>
    </row>
    <row r="3232" spans="1:1" x14ac:dyDescent="0.2">
      <c r="A3232" t="s">
        <v>401</v>
      </c>
    </row>
    <row r="3233" spans="1:1" x14ac:dyDescent="0.2">
      <c r="A3233" t="s">
        <v>2744</v>
      </c>
    </row>
    <row r="3234" spans="1:1" x14ac:dyDescent="0.2">
      <c r="A3234" t="s">
        <v>1992</v>
      </c>
    </row>
    <row r="3235" spans="1:1" x14ac:dyDescent="0.2">
      <c r="A3235" t="s">
        <v>1993</v>
      </c>
    </row>
    <row r="3236" spans="1:1" x14ac:dyDescent="0.2">
      <c r="A3236" t="s">
        <v>363</v>
      </c>
    </row>
    <row r="3237" spans="1:1" x14ac:dyDescent="0.2">
      <c r="A3237" t="s">
        <v>1994</v>
      </c>
    </row>
    <row r="3238" spans="1:1" x14ac:dyDescent="0.2">
      <c r="A3238" t="s">
        <v>1995</v>
      </c>
    </row>
    <row r="3239" spans="1:1" x14ac:dyDescent="0.2">
      <c r="A3239" t="s">
        <v>1996</v>
      </c>
    </row>
    <row r="3240" spans="1:1" x14ac:dyDescent="0.2">
      <c r="A3240" t="s">
        <v>516</v>
      </c>
    </row>
    <row r="3241" spans="1:1" x14ac:dyDescent="0.2">
      <c r="A3241" t="s">
        <v>2498</v>
      </c>
    </row>
    <row r="3242" spans="1:1" x14ac:dyDescent="0.2">
      <c r="A3242" t="s">
        <v>2499</v>
      </c>
    </row>
    <row r="3243" spans="1:1" x14ac:dyDescent="0.2">
      <c r="A3243" t="s">
        <v>2500</v>
      </c>
    </row>
    <row r="3244" spans="1:1" x14ac:dyDescent="0.2">
      <c r="A3244" t="s">
        <v>2501</v>
      </c>
    </row>
    <row r="3245" spans="1:1" x14ac:dyDescent="0.2">
      <c r="A3245" t="s">
        <v>2502</v>
      </c>
    </row>
    <row r="3246" spans="1:1" x14ac:dyDescent="0.2">
      <c r="A3246" t="s">
        <v>2503</v>
      </c>
    </row>
    <row r="3247" spans="1:1" x14ac:dyDescent="0.2">
      <c r="A3247" t="s">
        <v>2504</v>
      </c>
    </row>
    <row r="3248" spans="1:1" x14ac:dyDescent="0.2">
      <c r="A3248" t="s">
        <v>535</v>
      </c>
    </row>
    <row r="3249" spans="1:1" x14ac:dyDescent="0.2">
      <c r="A3249" t="s">
        <v>2505</v>
      </c>
    </row>
    <row r="3250" spans="1:1" x14ac:dyDescent="0.2">
      <c r="A3250" t="s">
        <v>1936</v>
      </c>
    </row>
    <row r="3251" spans="1:1" x14ac:dyDescent="0.2">
      <c r="A3251" t="s">
        <v>1937</v>
      </c>
    </row>
    <row r="3252" spans="1:1" x14ac:dyDescent="0.2">
      <c r="A3252" t="s">
        <v>536</v>
      </c>
    </row>
    <row r="3253" spans="1:1" x14ac:dyDescent="0.2">
      <c r="A3253" t="s">
        <v>394</v>
      </c>
    </row>
    <row r="3254" spans="1:1" x14ac:dyDescent="0.2">
      <c r="A3254" t="s">
        <v>537</v>
      </c>
    </row>
    <row r="3255" spans="1:1" x14ac:dyDescent="0.2">
      <c r="A3255" t="s">
        <v>2152</v>
      </c>
    </row>
    <row r="3256" spans="1:1" x14ac:dyDescent="0.2">
      <c r="A3256" t="s">
        <v>1938</v>
      </c>
    </row>
    <row r="3257" spans="1:1" x14ac:dyDescent="0.2">
      <c r="A3257" t="s">
        <v>1939</v>
      </c>
    </row>
    <row r="3258" spans="1:1" x14ac:dyDescent="0.2">
      <c r="A3258" t="s">
        <v>1940</v>
      </c>
    </row>
    <row r="3259" spans="1:1" x14ac:dyDescent="0.2">
      <c r="A3259" t="s">
        <v>1941</v>
      </c>
    </row>
    <row r="3260" spans="1:1" x14ac:dyDescent="0.2">
      <c r="A3260" t="s">
        <v>2045</v>
      </c>
    </row>
    <row r="3261" spans="1:1" x14ac:dyDescent="0.2">
      <c r="A3261" t="s">
        <v>699</v>
      </c>
    </row>
    <row r="3262" spans="1:1" x14ac:dyDescent="0.2">
      <c r="A3262" t="s">
        <v>1942</v>
      </c>
    </row>
    <row r="3263" spans="1:1" x14ac:dyDescent="0.2">
      <c r="A3263" t="s">
        <v>1943</v>
      </c>
    </row>
    <row r="3264" spans="1:1" x14ac:dyDescent="0.2">
      <c r="A3264" t="s">
        <v>1944</v>
      </c>
    </row>
    <row r="3265" spans="1:1" x14ac:dyDescent="0.2">
      <c r="A3265" t="s">
        <v>1701</v>
      </c>
    </row>
    <row r="3266" spans="1:1" x14ac:dyDescent="0.2">
      <c r="A3266" t="s">
        <v>322</v>
      </c>
    </row>
    <row r="3267" spans="1:1" x14ac:dyDescent="0.2">
      <c r="A3267" t="s">
        <v>1703</v>
      </c>
    </row>
    <row r="3268" spans="1:1" x14ac:dyDescent="0.2">
      <c r="A3268" t="s">
        <v>1945</v>
      </c>
    </row>
    <row r="3269" spans="1:1" x14ac:dyDescent="0.2">
      <c r="A3269" t="s">
        <v>1946</v>
      </c>
    </row>
    <row r="3270" spans="1:1" x14ac:dyDescent="0.2">
      <c r="A3270" t="s">
        <v>1947</v>
      </c>
    </row>
    <row r="3271" spans="1:1" x14ac:dyDescent="0.2">
      <c r="A3271" t="s">
        <v>1948</v>
      </c>
    </row>
    <row r="3272" spans="1:1" x14ac:dyDescent="0.2">
      <c r="A3272" t="s">
        <v>1949</v>
      </c>
    </row>
    <row r="3273" spans="1:1" x14ac:dyDescent="0.2">
      <c r="A3273" t="s">
        <v>1950</v>
      </c>
    </row>
    <row r="3274" spans="1:1" x14ac:dyDescent="0.2">
      <c r="A3274" t="s">
        <v>1951</v>
      </c>
    </row>
    <row r="3275" spans="1:1" x14ac:dyDescent="0.2">
      <c r="A3275" t="s">
        <v>1952</v>
      </c>
    </row>
    <row r="3276" spans="1:1" x14ac:dyDescent="0.2">
      <c r="A3276" t="s">
        <v>1531</v>
      </c>
    </row>
    <row r="3277" spans="1:1" x14ac:dyDescent="0.2">
      <c r="A3277" t="s">
        <v>1953</v>
      </c>
    </row>
    <row r="3278" spans="1:1" x14ac:dyDescent="0.2">
      <c r="A3278" t="s">
        <v>1954</v>
      </c>
    </row>
    <row r="3279" spans="1:1" x14ac:dyDescent="0.2">
      <c r="A3279" t="s">
        <v>1955</v>
      </c>
    </row>
    <row r="3280" spans="1:1" x14ac:dyDescent="0.2">
      <c r="A3280" t="s">
        <v>2383</v>
      </c>
    </row>
    <row r="3281" spans="1:1" x14ac:dyDescent="0.2">
      <c r="A3281" t="s">
        <v>2384</v>
      </c>
    </row>
    <row r="3282" spans="1:1" x14ac:dyDescent="0.2">
      <c r="A3282" t="s">
        <v>2385</v>
      </c>
    </row>
    <row r="3283" spans="1:1" x14ac:dyDescent="0.2">
      <c r="A3283" t="s">
        <v>2386</v>
      </c>
    </row>
    <row r="3284" spans="1:1" x14ac:dyDescent="0.2">
      <c r="A3284" t="s">
        <v>2387</v>
      </c>
    </row>
    <row r="3285" spans="1:1" x14ac:dyDescent="0.2">
      <c r="A3285" t="s">
        <v>2388</v>
      </c>
    </row>
    <row r="3286" spans="1:1" x14ac:dyDescent="0.2">
      <c r="A3286" t="s">
        <v>2389</v>
      </c>
    </row>
    <row r="3287" spans="1:1" x14ac:dyDescent="0.2">
      <c r="A3287" t="s">
        <v>2390</v>
      </c>
    </row>
    <row r="3288" spans="1:1" x14ac:dyDescent="0.2">
      <c r="A3288" t="s">
        <v>2391</v>
      </c>
    </row>
    <row r="3289" spans="1:1" x14ac:dyDescent="0.2">
      <c r="A3289" t="s">
        <v>2392</v>
      </c>
    </row>
    <row r="3290" spans="1:1" x14ac:dyDescent="0.2">
      <c r="A3290" t="s">
        <v>5432</v>
      </c>
    </row>
    <row r="3291" spans="1:1" x14ac:dyDescent="0.2">
      <c r="A3291" t="s">
        <v>5433</v>
      </c>
    </row>
    <row r="3292" spans="1:1" x14ac:dyDescent="0.2">
      <c r="A3292" t="s">
        <v>2393</v>
      </c>
    </row>
    <row r="3293" spans="1:1" x14ac:dyDescent="0.2">
      <c r="A3293" t="s">
        <v>518</v>
      </c>
    </row>
    <row r="3294" spans="1:1" x14ac:dyDescent="0.2">
      <c r="A3294" t="s">
        <v>519</v>
      </c>
    </row>
    <row r="3295" spans="1:1" x14ac:dyDescent="0.2">
      <c r="A3295" t="s">
        <v>2394</v>
      </c>
    </row>
    <row r="3296" spans="1:1" x14ac:dyDescent="0.2">
      <c r="A3296" t="s">
        <v>2395</v>
      </c>
    </row>
    <row r="3297" spans="1:1" x14ac:dyDescent="0.2">
      <c r="A3297" t="s">
        <v>2309</v>
      </c>
    </row>
    <row r="3298" spans="1:1" x14ac:dyDescent="0.2">
      <c r="A3298" t="s">
        <v>2310</v>
      </c>
    </row>
    <row r="3299" spans="1:1" x14ac:dyDescent="0.2">
      <c r="A3299" t="s">
        <v>2311</v>
      </c>
    </row>
    <row r="3300" spans="1:1" x14ac:dyDescent="0.2">
      <c r="A3300" t="s">
        <v>2312</v>
      </c>
    </row>
    <row r="3301" spans="1:1" x14ac:dyDescent="0.2">
      <c r="A3301" t="s">
        <v>2313</v>
      </c>
    </row>
    <row r="3302" spans="1:1" x14ac:dyDescent="0.2">
      <c r="A3302" t="s">
        <v>2314</v>
      </c>
    </row>
    <row r="3303" spans="1:1" x14ac:dyDescent="0.2">
      <c r="A3303" t="s">
        <v>2315</v>
      </c>
    </row>
    <row r="3304" spans="1:1" x14ac:dyDescent="0.2">
      <c r="A3304" t="s">
        <v>2316</v>
      </c>
    </row>
    <row r="3305" spans="1:1" x14ac:dyDescent="0.2">
      <c r="A3305" t="s">
        <v>2317</v>
      </c>
    </row>
    <row r="3306" spans="1:1" x14ac:dyDescent="0.2">
      <c r="A3306" t="s">
        <v>2318</v>
      </c>
    </row>
    <row r="3307" spans="1:1" x14ac:dyDescent="0.2">
      <c r="A3307" t="s">
        <v>2319</v>
      </c>
    </row>
    <row r="3308" spans="1:1" x14ac:dyDescent="0.2">
      <c r="A3308" t="s">
        <v>2320</v>
      </c>
    </row>
    <row r="3309" spans="1:1" x14ac:dyDescent="0.2">
      <c r="A3309" t="s">
        <v>2321</v>
      </c>
    </row>
    <row r="3310" spans="1:1" x14ac:dyDescent="0.2">
      <c r="A3310" t="s">
        <v>2322</v>
      </c>
    </row>
    <row r="3311" spans="1:1" x14ac:dyDescent="0.2">
      <c r="A3311" t="s">
        <v>338</v>
      </c>
    </row>
    <row r="3312" spans="1:1" x14ac:dyDescent="0.2">
      <c r="A3312" t="s">
        <v>2323</v>
      </c>
    </row>
    <row r="3313" spans="1:1" x14ac:dyDescent="0.2">
      <c r="A3313" t="s">
        <v>2324</v>
      </c>
    </row>
    <row r="3314" spans="1:1" x14ac:dyDescent="0.2">
      <c r="A3314" t="s">
        <v>2325</v>
      </c>
    </row>
    <row r="3315" spans="1:1" x14ac:dyDescent="0.2">
      <c r="A3315" t="s">
        <v>2326</v>
      </c>
    </row>
    <row r="3316" spans="1:1" x14ac:dyDescent="0.2">
      <c r="A3316" t="s">
        <v>2327</v>
      </c>
    </row>
    <row r="3317" spans="1:1" x14ac:dyDescent="0.2">
      <c r="A3317" t="s">
        <v>2328</v>
      </c>
    </row>
    <row r="3318" spans="1:1" x14ac:dyDescent="0.2">
      <c r="A3318" t="s">
        <v>2329</v>
      </c>
    </row>
    <row r="3319" spans="1:1" x14ac:dyDescent="0.2">
      <c r="A3319" t="s">
        <v>2330</v>
      </c>
    </row>
    <row r="3320" spans="1:1" x14ac:dyDescent="0.2">
      <c r="A3320" t="s">
        <v>364</v>
      </c>
    </row>
    <row r="3321" spans="1:1" x14ac:dyDescent="0.2">
      <c r="A3321" t="s">
        <v>2331</v>
      </c>
    </row>
    <row r="3322" spans="1:1" x14ac:dyDescent="0.2">
      <c r="A3322" t="s">
        <v>2332</v>
      </c>
    </row>
    <row r="3323" spans="1:1" x14ac:dyDescent="0.2">
      <c r="A3323" t="s">
        <v>2333</v>
      </c>
    </row>
    <row r="3324" spans="1:1" x14ac:dyDescent="0.2">
      <c r="A3324" t="s">
        <v>2334</v>
      </c>
    </row>
    <row r="3325" spans="1:1" x14ac:dyDescent="0.2">
      <c r="A3325" t="s">
        <v>2335</v>
      </c>
    </row>
    <row r="3326" spans="1:1" x14ac:dyDescent="0.2">
      <c r="A3326" t="s">
        <v>2336</v>
      </c>
    </row>
    <row r="3327" spans="1:1" x14ac:dyDescent="0.2">
      <c r="A3327" t="s">
        <v>2337</v>
      </c>
    </row>
    <row r="3328" spans="1:1" x14ac:dyDescent="0.2">
      <c r="A3328" t="s">
        <v>462</v>
      </c>
    </row>
    <row r="3329" spans="1:1" x14ac:dyDescent="0.2">
      <c r="A3329" t="s">
        <v>461</v>
      </c>
    </row>
    <row r="3330" spans="1:1" x14ac:dyDescent="0.2">
      <c r="A3330" t="s">
        <v>2338</v>
      </c>
    </row>
    <row r="3331" spans="1:1" x14ac:dyDescent="0.2">
      <c r="A3331" t="s">
        <v>2339</v>
      </c>
    </row>
    <row r="3332" spans="1:1" x14ac:dyDescent="0.2">
      <c r="A3332" t="s">
        <v>629</v>
      </c>
    </row>
    <row r="3333" spans="1:1" x14ac:dyDescent="0.2">
      <c r="A3333" t="s">
        <v>2340</v>
      </c>
    </row>
    <row r="3334" spans="1:1" x14ac:dyDescent="0.2">
      <c r="A3334" t="s">
        <v>628</v>
      </c>
    </row>
    <row r="3335" spans="1:1" x14ac:dyDescent="0.2">
      <c r="A3335" t="s">
        <v>2341</v>
      </c>
    </row>
    <row r="3336" spans="1:1" x14ac:dyDescent="0.2">
      <c r="A3336" t="s">
        <v>720</v>
      </c>
    </row>
    <row r="3337" spans="1:1" x14ac:dyDescent="0.2">
      <c r="A3337" t="s">
        <v>2342</v>
      </c>
    </row>
    <row r="3338" spans="1:1" x14ac:dyDescent="0.2">
      <c r="A3338" t="s">
        <v>2343</v>
      </c>
    </row>
    <row r="3339" spans="1:1" x14ac:dyDescent="0.2">
      <c r="A3339" t="s">
        <v>5434</v>
      </c>
    </row>
    <row r="3340" spans="1:1" x14ac:dyDescent="0.2">
      <c r="A3340" t="s">
        <v>5435</v>
      </c>
    </row>
    <row r="3341" spans="1:1" x14ac:dyDescent="0.2">
      <c r="A3341" t="s">
        <v>5436</v>
      </c>
    </row>
    <row r="3342" spans="1:1" x14ac:dyDescent="0.2">
      <c r="A3342" t="s">
        <v>5437</v>
      </c>
    </row>
    <row r="3343" spans="1:1" x14ac:dyDescent="0.2">
      <c r="A3343" t="s">
        <v>5438</v>
      </c>
    </row>
    <row r="3344" spans="1:1" x14ac:dyDescent="0.2">
      <c r="A3344" t="s">
        <v>5439</v>
      </c>
    </row>
    <row r="3345" spans="1:1" x14ac:dyDescent="0.2">
      <c r="A3345" t="s">
        <v>2344</v>
      </c>
    </row>
    <row r="3346" spans="1:1" x14ac:dyDescent="0.2">
      <c r="A3346" t="s">
        <v>5440</v>
      </c>
    </row>
    <row r="3347" spans="1:1" x14ac:dyDescent="0.2">
      <c r="A3347" t="s">
        <v>2345</v>
      </c>
    </row>
    <row r="3348" spans="1:1" x14ac:dyDescent="0.2">
      <c r="A3348" t="s">
        <v>2346</v>
      </c>
    </row>
    <row r="3349" spans="1:1" x14ac:dyDescent="0.2">
      <c r="A3349" t="s">
        <v>2294</v>
      </c>
    </row>
    <row r="3350" spans="1:1" x14ac:dyDescent="0.2">
      <c r="A3350" t="s">
        <v>2295</v>
      </c>
    </row>
    <row r="3351" spans="1:1" x14ac:dyDescent="0.2">
      <c r="A3351" t="s">
        <v>5441</v>
      </c>
    </row>
    <row r="3352" spans="1:1" x14ac:dyDescent="0.2">
      <c r="A3352" t="s">
        <v>2296</v>
      </c>
    </row>
    <row r="3353" spans="1:1" x14ac:dyDescent="0.2">
      <c r="A3353" t="s">
        <v>2297</v>
      </c>
    </row>
    <row r="3354" spans="1:1" x14ac:dyDescent="0.2">
      <c r="A3354" t="s">
        <v>2298</v>
      </c>
    </row>
    <row r="3355" spans="1:1" x14ac:dyDescent="0.2">
      <c r="A3355" t="s">
        <v>2299</v>
      </c>
    </row>
    <row r="3356" spans="1:1" x14ac:dyDescent="0.2">
      <c r="A3356" t="s">
        <v>2300</v>
      </c>
    </row>
    <row r="3357" spans="1:1" x14ac:dyDescent="0.2">
      <c r="A3357" t="s">
        <v>2301</v>
      </c>
    </row>
    <row r="3358" spans="1:1" x14ac:dyDescent="0.2">
      <c r="A3358" t="s">
        <v>5442</v>
      </c>
    </row>
    <row r="3359" spans="1:1" x14ac:dyDescent="0.2">
      <c r="A3359" t="s">
        <v>5443</v>
      </c>
    </row>
    <row r="3360" spans="1:1" x14ac:dyDescent="0.2">
      <c r="A3360" t="s">
        <v>5444</v>
      </c>
    </row>
    <row r="3361" spans="1:1" x14ac:dyDescent="0.2">
      <c r="A3361" t="s">
        <v>2302</v>
      </c>
    </row>
    <row r="3362" spans="1:1" x14ac:dyDescent="0.2">
      <c r="A3362" t="s">
        <v>2303</v>
      </c>
    </row>
    <row r="3363" spans="1:1" x14ac:dyDescent="0.2">
      <c r="A3363" t="s">
        <v>744</v>
      </c>
    </row>
    <row r="3364" spans="1:1" x14ac:dyDescent="0.2">
      <c r="A3364" t="s">
        <v>2304</v>
      </c>
    </row>
    <row r="3365" spans="1:1" x14ac:dyDescent="0.2">
      <c r="A3365" t="s">
        <v>773</v>
      </c>
    </row>
    <row r="3366" spans="1:1" x14ac:dyDescent="0.2">
      <c r="A3366" t="s">
        <v>2305</v>
      </c>
    </row>
    <row r="3367" spans="1:1" x14ac:dyDescent="0.2">
      <c r="A3367" t="s">
        <v>2291</v>
      </c>
    </row>
    <row r="3368" spans="1:1" x14ac:dyDescent="0.2">
      <c r="A3368" t="s">
        <v>2292</v>
      </c>
    </row>
    <row r="3369" spans="1:1" x14ac:dyDescent="0.2">
      <c r="A3369" t="s">
        <v>2293</v>
      </c>
    </row>
    <row r="3370" spans="1:1" x14ac:dyDescent="0.2">
      <c r="A3370" t="s">
        <v>5445</v>
      </c>
    </row>
    <row r="3371" spans="1:1" x14ac:dyDescent="0.2">
      <c r="A3371" t="s">
        <v>2367</v>
      </c>
    </row>
    <row r="3372" spans="1:1" x14ac:dyDescent="0.2">
      <c r="A3372" t="s">
        <v>1607</v>
      </c>
    </row>
    <row r="3373" spans="1:1" x14ac:dyDescent="0.2">
      <c r="A3373" t="s">
        <v>2368</v>
      </c>
    </row>
    <row r="3374" spans="1:1" x14ac:dyDescent="0.2">
      <c r="A3374" t="s">
        <v>609</v>
      </c>
    </row>
    <row r="3375" spans="1:1" x14ac:dyDescent="0.2">
      <c r="A3375" t="s">
        <v>2369</v>
      </c>
    </row>
    <row r="3376" spans="1:1" x14ac:dyDescent="0.2">
      <c r="A3376" t="s">
        <v>5446</v>
      </c>
    </row>
    <row r="3377" spans="1:1" x14ac:dyDescent="0.2">
      <c r="A3377" t="s">
        <v>5447</v>
      </c>
    </row>
    <row r="3378" spans="1:1" x14ac:dyDescent="0.2">
      <c r="A3378" t="s">
        <v>2370</v>
      </c>
    </row>
    <row r="3379" spans="1:1" x14ac:dyDescent="0.2">
      <c r="A3379" t="s">
        <v>2371</v>
      </c>
    </row>
    <row r="3380" spans="1:1" x14ac:dyDescent="0.2">
      <c r="A3380" t="s">
        <v>2372</v>
      </c>
    </row>
    <row r="3381" spans="1:1" x14ac:dyDescent="0.2">
      <c r="A3381" t="s">
        <v>1606</v>
      </c>
    </row>
    <row r="3382" spans="1:1" x14ac:dyDescent="0.2">
      <c r="A3382" t="s">
        <v>2373</v>
      </c>
    </row>
    <row r="3383" spans="1:1" x14ac:dyDescent="0.2">
      <c r="A3383" t="s">
        <v>542</v>
      </c>
    </row>
    <row r="3384" spans="1:1" x14ac:dyDescent="0.2">
      <c r="A3384" t="s">
        <v>541</v>
      </c>
    </row>
    <row r="3385" spans="1:1" x14ac:dyDescent="0.2">
      <c r="A3385" t="s">
        <v>2374</v>
      </c>
    </row>
    <row r="3386" spans="1:1" x14ac:dyDescent="0.2">
      <c r="A3386" t="s">
        <v>2375</v>
      </c>
    </row>
    <row r="3387" spans="1:1" x14ac:dyDescent="0.2">
      <c r="A3387" t="s">
        <v>540</v>
      </c>
    </row>
    <row r="3388" spans="1:1" x14ac:dyDescent="0.2">
      <c r="A3388" t="s">
        <v>2376</v>
      </c>
    </row>
    <row r="3389" spans="1:1" x14ac:dyDescent="0.2">
      <c r="A3389" t="s">
        <v>2377</v>
      </c>
    </row>
    <row r="3390" spans="1:1" x14ac:dyDescent="0.2">
      <c r="A3390" t="s">
        <v>2378</v>
      </c>
    </row>
    <row r="3391" spans="1:1" x14ac:dyDescent="0.2">
      <c r="A3391" t="s">
        <v>2379</v>
      </c>
    </row>
    <row r="3392" spans="1:1" x14ac:dyDescent="0.2">
      <c r="A3392" t="s">
        <v>2380</v>
      </c>
    </row>
    <row r="3393" spans="1:1" x14ac:dyDescent="0.2">
      <c r="A3393" t="s">
        <v>2381</v>
      </c>
    </row>
    <row r="3394" spans="1:1" x14ac:dyDescent="0.2">
      <c r="A3394" t="s">
        <v>2382</v>
      </c>
    </row>
    <row r="3395" spans="1:1" x14ac:dyDescent="0.2">
      <c r="A3395" t="s">
        <v>3178</v>
      </c>
    </row>
    <row r="3396" spans="1:1" x14ac:dyDescent="0.2">
      <c r="A3396" t="s">
        <v>1652</v>
      </c>
    </row>
    <row r="3397" spans="1:1" x14ac:dyDescent="0.2">
      <c r="A3397" t="s">
        <v>1653</v>
      </c>
    </row>
    <row r="3398" spans="1:1" x14ac:dyDescent="0.2">
      <c r="A3398" t="s">
        <v>539</v>
      </c>
    </row>
    <row r="3399" spans="1:1" x14ac:dyDescent="0.2">
      <c r="A3399" t="s">
        <v>1654</v>
      </c>
    </row>
    <row r="3400" spans="1:1" x14ac:dyDescent="0.2">
      <c r="A3400" t="s">
        <v>1655</v>
      </c>
    </row>
    <row r="3401" spans="1:1" x14ac:dyDescent="0.2">
      <c r="A3401" t="s">
        <v>1656</v>
      </c>
    </row>
    <row r="3402" spans="1:1" x14ac:dyDescent="0.2">
      <c r="A3402" t="s">
        <v>1657</v>
      </c>
    </row>
    <row r="3403" spans="1:1" x14ac:dyDescent="0.2">
      <c r="A3403" t="s">
        <v>3179</v>
      </c>
    </row>
    <row r="3404" spans="1:1" x14ac:dyDescent="0.2">
      <c r="A3404" t="s">
        <v>3180</v>
      </c>
    </row>
    <row r="3405" spans="1:1" x14ac:dyDescent="0.2">
      <c r="A3405" t="s">
        <v>365</v>
      </c>
    </row>
    <row r="3406" spans="1:1" x14ac:dyDescent="0.2">
      <c r="A3406" t="s">
        <v>1661</v>
      </c>
    </row>
    <row r="3407" spans="1:1" x14ac:dyDescent="0.2">
      <c r="A3407" t="s">
        <v>5448</v>
      </c>
    </row>
    <row r="3408" spans="1:1" x14ac:dyDescent="0.2">
      <c r="A3408" t="s">
        <v>1660</v>
      </c>
    </row>
    <row r="3409" spans="1:1" x14ac:dyDescent="0.2">
      <c r="A3409" t="s">
        <v>809</v>
      </c>
    </row>
    <row r="3410" spans="1:1" x14ac:dyDescent="0.2">
      <c r="A3410" t="s">
        <v>810</v>
      </c>
    </row>
    <row r="3411" spans="1:1" x14ac:dyDescent="0.2">
      <c r="A3411" t="s">
        <v>811</v>
      </c>
    </row>
    <row r="3412" spans="1:1" x14ac:dyDescent="0.2">
      <c r="A3412" t="s">
        <v>2747</v>
      </c>
    </row>
    <row r="3413" spans="1:1" x14ac:dyDescent="0.2">
      <c r="A3413" t="s">
        <v>2748</v>
      </c>
    </row>
    <row r="3414" spans="1:1" x14ac:dyDescent="0.2">
      <c r="A3414" t="s">
        <v>5449</v>
      </c>
    </row>
    <row r="3415" spans="1:1" x14ac:dyDescent="0.2">
      <c r="A3415" t="s">
        <v>2749</v>
      </c>
    </row>
    <row r="3416" spans="1:1" x14ac:dyDescent="0.2">
      <c r="A3416" t="s">
        <v>2750</v>
      </c>
    </row>
    <row r="3417" spans="1:1" x14ac:dyDescent="0.2">
      <c r="A3417" t="s">
        <v>2751</v>
      </c>
    </row>
    <row r="3418" spans="1:1" x14ac:dyDescent="0.2">
      <c r="A3418" t="s">
        <v>2752</v>
      </c>
    </row>
    <row r="3419" spans="1:1" x14ac:dyDescent="0.2">
      <c r="A3419" t="s">
        <v>2753</v>
      </c>
    </row>
    <row r="3420" spans="1:1" x14ac:dyDescent="0.2">
      <c r="A3420" t="s">
        <v>2754</v>
      </c>
    </row>
    <row r="3421" spans="1:1" x14ac:dyDescent="0.2">
      <c r="A3421" t="s">
        <v>543</v>
      </c>
    </row>
    <row r="3422" spans="1:1" x14ac:dyDescent="0.2">
      <c r="A3422" t="s">
        <v>544</v>
      </c>
    </row>
    <row r="3423" spans="1:1" x14ac:dyDescent="0.2">
      <c r="A3423" t="s">
        <v>2755</v>
      </c>
    </row>
    <row r="3424" spans="1:1" x14ac:dyDescent="0.2">
      <c r="A3424" t="s">
        <v>803</v>
      </c>
    </row>
    <row r="3425" spans="1:1" x14ac:dyDescent="0.2">
      <c r="A3425" t="s">
        <v>804</v>
      </c>
    </row>
    <row r="3426" spans="1:1" x14ac:dyDescent="0.2">
      <c r="A3426" t="s">
        <v>805</v>
      </c>
    </row>
    <row r="3427" spans="1:1" x14ac:dyDescent="0.2">
      <c r="A3427" t="s">
        <v>806</v>
      </c>
    </row>
    <row r="3428" spans="1:1" x14ac:dyDescent="0.2">
      <c r="A3428" t="s">
        <v>5450</v>
      </c>
    </row>
    <row r="3429" spans="1:1" x14ac:dyDescent="0.2">
      <c r="A3429" t="s">
        <v>807</v>
      </c>
    </row>
    <row r="3430" spans="1:1" x14ac:dyDescent="0.2">
      <c r="A3430" t="s">
        <v>808</v>
      </c>
    </row>
    <row r="3431" spans="1:1" x14ac:dyDescent="0.2">
      <c r="A3431" t="s">
        <v>2768</v>
      </c>
    </row>
    <row r="3432" spans="1:1" x14ac:dyDescent="0.2">
      <c r="A3432" t="s">
        <v>2769</v>
      </c>
    </row>
    <row r="3433" spans="1:1" x14ac:dyDescent="0.2">
      <c r="A3433" t="s">
        <v>2770</v>
      </c>
    </row>
    <row r="3434" spans="1:1" x14ac:dyDescent="0.2">
      <c r="A3434" t="s">
        <v>2771</v>
      </c>
    </row>
    <row r="3435" spans="1:1" x14ac:dyDescent="0.2">
      <c r="A3435" t="s">
        <v>2772</v>
      </c>
    </row>
    <row r="3436" spans="1:1" x14ac:dyDescent="0.2">
      <c r="A3436" t="s">
        <v>2773</v>
      </c>
    </row>
    <row r="3437" spans="1:1" x14ac:dyDescent="0.2">
      <c r="A3437" t="s">
        <v>2774</v>
      </c>
    </row>
    <row r="3438" spans="1:1" x14ac:dyDescent="0.2">
      <c r="A3438" t="s">
        <v>2775</v>
      </c>
    </row>
    <row r="3439" spans="1:1" x14ac:dyDescent="0.2">
      <c r="A3439" t="s">
        <v>2776</v>
      </c>
    </row>
    <row r="3440" spans="1:1" x14ac:dyDescent="0.2">
      <c r="A3440" t="s">
        <v>2777</v>
      </c>
    </row>
    <row r="3441" spans="1:1" x14ac:dyDescent="0.2">
      <c r="A3441" t="s">
        <v>681</v>
      </c>
    </row>
    <row r="3442" spans="1:1" x14ac:dyDescent="0.2">
      <c r="A3442" t="s">
        <v>2778</v>
      </c>
    </row>
    <row r="3443" spans="1:1" x14ac:dyDescent="0.2">
      <c r="A3443" t="s">
        <v>1546</v>
      </c>
    </row>
    <row r="3444" spans="1:1" x14ac:dyDescent="0.2">
      <c r="A3444" t="s">
        <v>1548</v>
      </c>
    </row>
    <row r="3445" spans="1:1" x14ac:dyDescent="0.2">
      <c r="A3445" t="s">
        <v>1549</v>
      </c>
    </row>
    <row r="3446" spans="1:1" x14ac:dyDescent="0.2">
      <c r="A3446" t="s">
        <v>410</v>
      </c>
    </row>
    <row r="3447" spans="1:1" x14ac:dyDescent="0.2">
      <c r="A3447" t="s">
        <v>411</v>
      </c>
    </row>
    <row r="3448" spans="1:1" x14ac:dyDescent="0.2">
      <c r="A3448" t="s">
        <v>412</v>
      </c>
    </row>
    <row r="3449" spans="1:1" x14ac:dyDescent="0.2">
      <c r="A3449" t="s">
        <v>1550</v>
      </c>
    </row>
    <row r="3450" spans="1:1" x14ac:dyDescent="0.2">
      <c r="A3450" t="s">
        <v>1551</v>
      </c>
    </row>
    <row r="3451" spans="1:1" x14ac:dyDescent="0.2">
      <c r="A3451" t="s">
        <v>1552</v>
      </c>
    </row>
    <row r="3452" spans="1:1" x14ac:dyDescent="0.2">
      <c r="A3452" t="s">
        <v>1758</v>
      </c>
    </row>
    <row r="3453" spans="1:1" x14ac:dyDescent="0.2">
      <c r="A3453" t="s">
        <v>1553</v>
      </c>
    </row>
    <row r="3454" spans="1:1" x14ac:dyDescent="0.2">
      <c r="A3454" t="s">
        <v>1555</v>
      </c>
    </row>
    <row r="3455" spans="1:1" x14ac:dyDescent="0.2">
      <c r="A3455" t="s">
        <v>1554</v>
      </c>
    </row>
    <row r="3456" spans="1:1" x14ac:dyDescent="0.2">
      <c r="A3456" t="s">
        <v>1556</v>
      </c>
    </row>
    <row r="3457" spans="1:1" x14ac:dyDescent="0.2">
      <c r="A3457" t="s">
        <v>1557</v>
      </c>
    </row>
    <row r="3458" spans="1:1" x14ac:dyDescent="0.2">
      <c r="A3458" t="s">
        <v>425</v>
      </c>
    </row>
    <row r="3459" spans="1:1" x14ac:dyDescent="0.2">
      <c r="A3459" t="s">
        <v>1592</v>
      </c>
    </row>
    <row r="3460" spans="1:1" x14ac:dyDescent="0.2">
      <c r="A3460" t="s">
        <v>1593</v>
      </c>
    </row>
    <row r="3461" spans="1:1" x14ac:dyDescent="0.2">
      <c r="A3461" t="s">
        <v>1558</v>
      </c>
    </row>
    <row r="3462" spans="1:1" x14ac:dyDescent="0.2">
      <c r="A3462" t="s">
        <v>340</v>
      </c>
    </row>
    <row r="3463" spans="1:1" x14ac:dyDescent="0.2">
      <c r="A3463" t="s">
        <v>339</v>
      </c>
    </row>
    <row r="3464" spans="1:1" x14ac:dyDescent="0.2">
      <c r="A3464" t="s">
        <v>1559</v>
      </c>
    </row>
    <row r="3465" spans="1:1" x14ac:dyDescent="0.2">
      <c r="A3465" t="s">
        <v>454</v>
      </c>
    </row>
    <row r="3466" spans="1:1" x14ac:dyDescent="0.2">
      <c r="A3466" t="s">
        <v>1561</v>
      </c>
    </row>
    <row r="3467" spans="1:1" x14ac:dyDescent="0.2">
      <c r="A3467" t="s">
        <v>1547</v>
      </c>
    </row>
    <row r="3468" spans="1:1" x14ac:dyDescent="0.2">
      <c r="A3468" t="s">
        <v>1562</v>
      </c>
    </row>
    <row r="3469" spans="1:1" x14ac:dyDescent="0.2">
      <c r="A3469" t="s">
        <v>1563</v>
      </c>
    </row>
    <row r="3470" spans="1:1" x14ac:dyDescent="0.2">
      <c r="A3470" t="s">
        <v>1566</v>
      </c>
    </row>
    <row r="3471" spans="1:1" x14ac:dyDescent="0.2">
      <c r="A3471" t="s">
        <v>1565</v>
      </c>
    </row>
    <row r="3472" spans="1:1" x14ac:dyDescent="0.2">
      <c r="A3472" t="s">
        <v>1567</v>
      </c>
    </row>
    <row r="3473" spans="1:1" x14ac:dyDescent="0.2">
      <c r="A3473" t="s">
        <v>5451</v>
      </c>
    </row>
    <row r="3474" spans="1:1" x14ac:dyDescent="0.2">
      <c r="A3474" t="s">
        <v>1568</v>
      </c>
    </row>
    <row r="3475" spans="1:1" x14ac:dyDescent="0.2">
      <c r="A3475" t="s">
        <v>1569</v>
      </c>
    </row>
    <row r="3476" spans="1:1" x14ac:dyDescent="0.2">
      <c r="A3476" t="s">
        <v>1570</v>
      </c>
    </row>
    <row r="3477" spans="1:1" x14ac:dyDescent="0.2">
      <c r="A3477" t="s">
        <v>1571</v>
      </c>
    </row>
    <row r="3478" spans="1:1" x14ac:dyDescent="0.2">
      <c r="A3478" t="s">
        <v>1572</v>
      </c>
    </row>
    <row r="3479" spans="1:1" x14ac:dyDescent="0.2">
      <c r="A3479" t="s">
        <v>1573</v>
      </c>
    </row>
    <row r="3480" spans="1:1" x14ac:dyDescent="0.2">
      <c r="A3480" t="s">
        <v>1574</v>
      </c>
    </row>
    <row r="3481" spans="1:1" x14ac:dyDescent="0.2">
      <c r="A3481" t="s">
        <v>1576</v>
      </c>
    </row>
    <row r="3482" spans="1:1" x14ac:dyDescent="0.2">
      <c r="A3482" t="s">
        <v>1578</v>
      </c>
    </row>
    <row r="3483" spans="1:1" x14ac:dyDescent="0.2">
      <c r="A3483" t="s">
        <v>1577</v>
      </c>
    </row>
    <row r="3484" spans="1:1" x14ac:dyDescent="0.2">
      <c r="A3484" t="s">
        <v>1579</v>
      </c>
    </row>
    <row r="3485" spans="1:1" x14ac:dyDescent="0.2">
      <c r="A3485" t="s">
        <v>1545</v>
      </c>
    </row>
    <row r="3486" spans="1:1" x14ac:dyDescent="0.2">
      <c r="A3486" t="s">
        <v>5452</v>
      </c>
    </row>
    <row r="3487" spans="1:1" x14ac:dyDescent="0.2">
      <c r="A3487" t="s">
        <v>1581</v>
      </c>
    </row>
    <row r="3488" spans="1:1" x14ac:dyDescent="0.2">
      <c r="A3488" t="s">
        <v>1757</v>
      </c>
    </row>
    <row r="3489" spans="1:1" x14ac:dyDescent="0.2">
      <c r="A3489" t="s">
        <v>1580</v>
      </c>
    </row>
    <row r="3490" spans="1:1" x14ac:dyDescent="0.2">
      <c r="A3490" t="s">
        <v>1582</v>
      </c>
    </row>
    <row r="3491" spans="1:1" x14ac:dyDescent="0.2">
      <c r="A3491" t="s">
        <v>1583</v>
      </c>
    </row>
    <row r="3492" spans="1:1" x14ac:dyDescent="0.2">
      <c r="A3492" t="s">
        <v>1584</v>
      </c>
    </row>
    <row r="3493" spans="1:1" x14ac:dyDescent="0.2">
      <c r="A3493" t="s">
        <v>774</v>
      </c>
    </row>
    <row r="3494" spans="1:1" x14ac:dyDescent="0.2">
      <c r="A3494" t="s">
        <v>414</v>
      </c>
    </row>
    <row r="3495" spans="1:1" x14ac:dyDescent="0.2">
      <c r="A3495" t="s">
        <v>413</v>
      </c>
    </row>
    <row r="3496" spans="1:1" x14ac:dyDescent="0.2">
      <c r="A3496" t="s">
        <v>1586</v>
      </c>
    </row>
    <row r="3497" spans="1:1" x14ac:dyDescent="0.2">
      <c r="A3497" t="s">
        <v>1587</v>
      </c>
    </row>
    <row r="3498" spans="1:1" x14ac:dyDescent="0.2">
      <c r="A3498" t="s">
        <v>1588</v>
      </c>
    </row>
    <row r="3499" spans="1:1" x14ac:dyDescent="0.2">
      <c r="A3499" t="s">
        <v>1589</v>
      </c>
    </row>
    <row r="3500" spans="1:1" x14ac:dyDescent="0.2">
      <c r="A3500" t="s">
        <v>1590</v>
      </c>
    </row>
    <row r="3501" spans="1:1" x14ac:dyDescent="0.2">
      <c r="A3501" t="s">
        <v>1560</v>
      </c>
    </row>
    <row r="3502" spans="1:1" x14ac:dyDescent="0.2">
      <c r="A3502" t="s">
        <v>1564</v>
      </c>
    </row>
    <row r="3503" spans="1:1" x14ac:dyDescent="0.2">
      <c r="A3503" t="s">
        <v>1591</v>
      </c>
    </row>
    <row r="3504" spans="1:1" x14ac:dyDescent="0.2">
      <c r="A3504" t="s">
        <v>1594</v>
      </c>
    </row>
    <row r="3505" spans="1:1" x14ac:dyDescent="0.2">
      <c r="A3505" t="s">
        <v>1595</v>
      </c>
    </row>
    <row r="3506" spans="1:1" x14ac:dyDescent="0.2">
      <c r="A3506" t="s">
        <v>426</v>
      </c>
    </row>
    <row r="3507" spans="1:1" x14ac:dyDescent="0.2">
      <c r="A3507" t="s">
        <v>1596</v>
      </c>
    </row>
    <row r="3508" spans="1:1" x14ac:dyDescent="0.2">
      <c r="A3508" t="s">
        <v>1597</v>
      </c>
    </row>
    <row r="3509" spans="1:1" x14ac:dyDescent="0.2">
      <c r="A3509" t="s">
        <v>1598</v>
      </c>
    </row>
    <row r="3510" spans="1:1" x14ac:dyDescent="0.2">
      <c r="A3510" t="s">
        <v>341</v>
      </c>
    </row>
    <row r="3511" spans="1:1" x14ac:dyDescent="0.2">
      <c r="A3511" t="s">
        <v>1601</v>
      </c>
    </row>
    <row r="3512" spans="1:1" x14ac:dyDescent="0.2">
      <c r="A3512" t="s">
        <v>821</v>
      </c>
    </row>
    <row r="3513" spans="1:1" x14ac:dyDescent="0.2">
      <c r="A3513" t="s">
        <v>822</v>
      </c>
    </row>
    <row r="3514" spans="1:1" x14ac:dyDescent="0.2">
      <c r="A3514" t="s">
        <v>823</v>
      </c>
    </row>
    <row r="3515" spans="1:1" x14ac:dyDescent="0.2">
      <c r="A3515" t="s">
        <v>568</v>
      </c>
    </row>
    <row r="3516" spans="1:1" x14ac:dyDescent="0.2">
      <c r="A3516" t="s">
        <v>824</v>
      </c>
    </row>
    <row r="3517" spans="1:1" x14ac:dyDescent="0.2">
      <c r="A3517" t="s">
        <v>825</v>
      </c>
    </row>
    <row r="3518" spans="1:1" x14ac:dyDescent="0.2">
      <c r="A3518" t="s">
        <v>826</v>
      </c>
    </row>
    <row r="3519" spans="1:1" x14ac:dyDescent="0.2">
      <c r="A3519" t="s">
        <v>442</v>
      </c>
    </row>
    <row r="3520" spans="1:1" x14ac:dyDescent="0.2">
      <c r="A3520" t="s">
        <v>443</v>
      </c>
    </row>
    <row r="3521" spans="1:1" x14ac:dyDescent="0.2">
      <c r="A3521" t="s">
        <v>664</v>
      </c>
    </row>
    <row r="3522" spans="1:1" x14ac:dyDescent="0.2">
      <c r="A3522" t="s">
        <v>665</v>
      </c>
    </row>
    <row r="3523" spans="1:1" x14ac:dyDescent="0.2">
      <c r="A3523" t="s">
        <v>827</v>
      </c>
    </row>
    <row r="3524" spans="1:1" x14ac:dyDescent="0.2">
      <c r="A3524" t="s">
        <v>2401</v>
      </c>
    </row>
    <row r="3525" spans="1:1" x14ac:dyDescent="0.2">
      <c r="A3525" t="s">
        <v>5453</v>
      </c>
    </row>
    <row r="3526" spans="1:1" x14ac:dyDescent="0.2">
      <c r="A3526" t="s">
        <v>2402</v>
      </c>
    </row>
    <row r="3527" spans="1:1" x14ac:dyDescent="0.2">
      <c r="A3527" t="s">
        <v>5454</v>
      </c>
    </row>
    <row r="3528" spans="1:1" x14ac:dyDescent="0.2">
      <c r="A3528" t="s">
        <v>5455</v>
      </c>
    </row>
    <row r="3529" spans="1:1" x14ac:dyDescent="0.2">
      <c r="A3529" t="s">
        <v>5456</v>
      </c>
    </row>
    <row r="3530" spans="1:1" x14ac:dyDescent="0.2">
      <c r="A3530" t="s">
        <v>5457</v>
      </c>
    </row>
    <row r="3531" spans="1:1" x14ac:dyDescent="0.2">
      <c r="A3531" t="s">
        <v>5458</v>
      </c>
    </row>
    <row r="3532" spans="1:1" x14ac:dyDescent="0.2">
      <c r="A3532" t="s">
        <v>2403</v>
      </c>
    </row>
    <row r="3533" spans="1:1" x14ac:dyDescent="0.2">
      <c r="A3533" t="s">
        <v>2404</v>
      </c>
    </row>
    <row r="3534" spans="1:1" x14ac:dyDescent="0.2">
      <c r="A3534" t="s">
        <v>2405</v>
      </c>
    </row>
    <row r="3535" spans="1:1" x14ac:dyDescent="0.2">
      <c r="A3535" t="s">
        <v>653</v>
      </c>
    </row>
    <row r="3536" spans="1:1" x14ac:dyDescent="0.2">
      <c r="A3536" t="s">
        <v>679</v>
      </c>
    </row>
    <row r="3537" spans="1:1" x14ac:dyDescent="0.2">
      <c r="A3537" t="s">
        <v>2406</v>
      </c>
    </row>
    <row r="3538" spans="1:1" x14ac:dyDescent="0.2">
      <c r="A3538" t="s">
        <v>366</v>
      </c>
    </row>
    <row r="3539" spans="1:1" x14ac:dyDescent="0.2">
      <c r="A3539" t="s">
        <v>2407</v>
      </c>
    </row>
    <row r="3540" spans="1:1" x14ac:dyDescent="0.2">
      <c r="A3540" t="s">
        <v>678</v>
      </c>
    </row>
    <row r="3541" spans="1:1" x14ac:dyDescent="0.2">
      <c r="A3541" t="s">
        <v>2408</v>
      </c>
    </row>
    <row r="3542" spans="1:1" x14ac:dyDescent="0.2">
      <c r="A3542" t="s">
        <v>2409</v>
      </c>
    </row>
    <row r="3543" spans="1:1" x14ac:dyDescent="0.2">
      <c r="A3543" t="s">
        <v>2410</v>
      </c>
    </row>
    <row r="3544" spans="1:1" x14ac:dyDescent="0.2">
      <c r="A3544" t="s">
        <v>2411</v>
      </c>
    </row>
    <row r="3545" spans="1:1" x14ac:dyDescent="0.2">
      <c r="A3545" t="s">
        <v>2412</v>
      </c>
    </row>
    <row r="3546" spans="1:1" x14ac:dyDescent="0.2">
      <c r="A3546" t="s">
        <v>1775</v>
      </c>
    </row>
    <row r="3547" spans="1:1" x14ac:dyDescent="0.2">
      <c r="A3547" t="s">
        <v>1663</v>
      </c>
    </row>
    <row r="3548" spans="1:1" x14ac:dyDescent="0.2">
      <c r="A3548" t="s">
        <v>2357</v>
      </c>
    </row>
    <row r="3549" spans="1:1" x14ac:dyDescent="0.2">
      <c r="A3549" t="s">
        <v>2358</v>
      </c>
    </row>
    <row r="3550" spans="1:1" x14ac:dyDescent="0.2">
      <c r="A3550" t="s">
        <v>5459</v>
      </c>
    </row>
    <row r="3551" spans="1:1" x14ac:dyDescent="0.2">
      <c r="A3551" t="s">
        <v>5460</v>
      </c>
    </row>
    <row r="3552" spans="1:1" x14ac:dyDescent="0.2">
      <c r="A3552" t="s">
        <v>5461</v>
      </c>
    </row>
    <row r="3553" spans="1:1" x14ac:dyDescent="0.2">
      <c r="A3553" t="s">
        <v>5462</v>
      </c>
    </row>
    <row r="3554" spans="1:1" x14ac:dyDescent="0.2">
      <c r="A3554" t="s">
        <v>5463</v>
      </c>
    </row>
    <row r="3555" spans="1:1" x14ac:dyDescent="0.2">
      <c r="A3555" t="s">
        <v>5464</v>
      </c>
    </row>
    <row r="3556" spans="1:1" x14ac:dyDescent="0.2">
      <c r="A3556" t="s">
        <v>5465</v>
      </c>
    </row>
    <row r="3557" spans="1:1" x14ac:dyDescent="0.2">
      <c r="A3557" t="s">
        <v>5466</v>
      </c>
    </row>
    <row r="3558" spans="1:1" x14ac:dyDescent="0.2">
      <c r="A3558" t="s">
        <v>2359</v>
      </c>
    </row>
    <row r="3559" spans="1:1" x14ac:dyDescent="0.2">
      <c r="A3559" t="s">
        <v>2360</v>
      </c>
    </row>
    <row r="3560" spans="1:1" x14ac:dyDescent="0.2">
      <c r="A3560" t="s">
        <v>2361</v>
      </c>
    </row>
    <row r="3561" spans="1:1" x14ac:dyDescent="0.2">
      <c r="A3561" t="s">
        <v>2362</v>
      </c>
    </row>
    <row r="3562" spans="1:1" x14ac:dyDescent="0.2">
      <c r="A3562" t="s">
        <v>2363</v>
      </c>
    </row>
    <row r="3563" spans="1:1" x14ac:dyDescent="0.2">
      <c r="A3563" t="s">
        <v>2364</v>
      </c>
    </row>
    <row r="3564" spans="1:1" x14ac:dyDescent="0.2">
      <c r="A3564" t="s">
        <v>2365</v>
      </c>
    </row>
    <row r="3565" spans="1:1" x14ac:dyDescent="0.2">
      <c r="A3565" t="s">
        <v>545</v>
      </c>
    </row>
    <row r="3566" spans="1:1" x14ac:dyDescent="0.2">
      <c r="A3566" t="s">
        <v>521</v>
      </c>
    </row>
    <row r="3567" spans="1:1" x14ac:dyDescent="0.2">
      <c r="A3567" t="s">
        <v>2366</v>
      </c>
    </row>
    <row r="3568" spans="1:1" x14ac:dyDescent="0.2">
      <c r="A3568" t="s">
        <v>275</v>
      </c>
    </row>
    <row r="3569" spans="1:1" x14ac:dyDescent="0.2">
      <c r="A3569" t="s">
        <v>274</v>
      </c>
    </row>
    <row r="3570" spans="1:1" x14ac:dyDescent="0.2">
      <c r="A3570" t="s">
        <v>2347</v>
      </c>
    </row>
    <row r="3571" spans="1:1" x14ac:dyDescent="0.2">
      <c r="A3571" t="s">
        <v>2348</v>
      </c>
    </row>
    <row r="3572" spans="1:1" x14ac:dyDescent="0.2">
      <c r="A3572" t="s">
        <v>2349</v>
      </c>
    </row>
    <row r="3573" spans="1:1" x14ac:dyDescent="0.2">
      <c r="A3573" t="s">
        <v>2350</v>
      </c>
    </row>
    <row r="3574" spans="1:1" x14ac:dyDescent="0.2">
      <c r="A3574" t="s">
        <v>2351</v>
      </c>
    </row>
    <row r="3575" spans="1:1" x14ac:dyDescent="0.2">
      <c r="A3575" t="s">
        <v>2352</v>
      </c>
    </row>
    <row r="3576" spans="1:1" x14ac:dyDescent="0.2">
      <c r="A3576" t="s">
        <v>2353</v>
      </c>
    </row>
    <row r="3577" spans="1:1" x14ac:dyDescent="0.2">
      <c r="A3577" t="s">
        <v>2354</v>
      </c>
    </row>
    <row r="3578" spans="1:1" x14ac:dyDescent="0.2">
      <c r="A3578" t="s">
        <v>2355</v>
      </c>
    </row>
    <row r="3579" spans="1:1" x14ac:dyDescent="0.2">
      <c r="A3579" t="s">
        <v>2356</v>
      </c>
    </row>
    <row r="3580" spans="1:1" x14ac:dyDescent="0.2">
      <c r="A3580" t="s">
        <v>5467</v>
      </c>
    </row>
    <row r="3581" spans="1:1" x14ac:dyDescent="0.2">
      <c r="A3581" t="s">
        <v>2652</v>
      </c>
    </row>
    <row r="3582" spans="1:1" x14ac:dyDescent="0.2">
      <c r="A3582" t="s">
        <v>4910</v>
      </c>
    </row>
    <row r="3583" spans="1:1" x14ac:dyDescent="0.2">
      <c r="A3583" t="s">
        <v>2653</v>
      </c>
    </row>
    <row r="3584" spans="1:1" x14ac:dyDescent="0.2">
      <c r="A3584" t="s">
        <v>5468</v>
      </c>
    </row>
    <row r="3585" spans="1:1" x14ac:dyDescent="0.2">
      <c r="A3585" t="s">
        <v>3072</v>
      </c>
    </row>
    <row r="3586" spans="1:1" x14ac:dyDescent="0.2">
      <c r="A3586" t="s">
        <v>3073</v>
      </c>
    </row>
    <row r="3587" spans="1:1" x14ac:dyDescent="0.2">
      <c r="A3587" t="s">
        <v>3074</v>
      </c>
    </row>
    <row r="3588" spans="1:1" x14ac:dyDescent="0.2">
      <c r="A3588" t="s">
        <v>5469</v>
      </c>
    </row>
    <row r="3589" spans="1:1" x14ac:dyDescent="0.2">
      <c r="A3589" t="s">
        <v>3075</v>
      </c>
    </row>
    <row r="3590" spans="1:1" x14ac:dyDescent="0.2">
      <c r="A3590" t="s">
        <v>3076</v>
      </c>
    </row>
    <row r="3591" spans="1:1" x14ac:dyDescent="0.2">
      <c r="A3591" t="s">
        <v>3077</v>
      </c>
    </row>
    <row r="3592" spans="1:1" x14ac:dyDescent="0.2">
      <c r="A3592" t="s">
        <v>5470</v>
      </c>
    </row>
    <row r="3593" spans="1:1" x14ac:dyDescent="0.2">
      <c r="A3593" t="s">
        <v>5471</v>
      </c>
    </row>
    <row r="3594" spans="1:1" x14ac:dyDescent="0.2">
      <c r="A3594" t="s">
        <v>5472</v>
      </c>
    </row>
    <row r="3595" spans="1:1" x14ac:dyDescent="0.2">
      <c r="A3595" t="s">
        <v>5473</v>
      </c>
    </row>
    <row r="3596" spans="1:1" x14ac:dyDescent="0.2">
      <c r="A3596" t="s">
        <v>2306</v>
      </c>
    </row>
    <row r="3597" spans="1:1" x14ac:dyDescent="0.2">
      <c r="A3597" t="s">
        <v>2307</v>
      </c>
    </row>
    <row r="3598" spans="1:1" x14ac:dyDescent="0.2">
      <c r="A3598" t="s">
        <v>2308</v>
      </c>
    </row>
    <row r="3599" spans="1:1" x14ac:dyDescent="0.2">
      <c r="A3599" t="s">
        <v>5474</v>
      </c>
    </row>
    <row r="3600" spans="1:1" x14ac:dyDescent="0.2">
      <c r="A3600" t="s">
        <v>367</v>
      </c>
    </row>
    <row r="3601" spans="1:1" x14ac:dyDescent="0.2">
      <c r="A3601" t="s">
        <v>2650</v>
      </c>
    </row>
    <row r="3602" spans="1:1" x14ac:dyDescent="0.2">
      <c r="A3602" t="s">
        <v>2651</v>
      </c>
    </row>
    <row r="3603" spans="1:1" x14ac:dyDescent="0.2">
      <c r="A3603" t="s">
        <v>3090</v>
      </c>
    </row>
    <row r="3604" spans="1:1" x14ac:dyDescent="0.2">
      <c r="A3604" t="s">
        <v>5475</v>
      </c>
    </row>
    <row r="3605" spans="1:1" x14ac:dyDescent="0.2">
      <c r="A3605" t="s">
        <v>3091</v>
      </c>
    </row>
    <row r="3606" spans="1:1" x14ac:dyDescent="0.2">
      <c r="A3606" t="s">
        <v>3092</v>
      </c>
    </row>
    <row r="3607" spans="1:1" x14ac:dyDescent="0.2">
      <c r="A3607" t="s">
        <v>3089</v>
      </c>
    </row>
    <row r="3608" spans="1:1" x14ac:dyDescent="0.2">
      <c r="A3608" t="s">
        <v>3093</v>
      </c>
    </row>
    <row r="3609" spans="1:1" x14ac:dyDescent="0.2">
      <c r="A3609" t="s">
        <v>4153</v>
      </c>
    </row>
    <row r="3610" spans="1:1" x14ac:dyDescent="0.2">
      <c r="A3610" t="s">
        <v>4154</v>
      </c>
    </row>
    <row r="3611" spans="1:1" x14ac:dyDescent="0.2">
      <c r="A3611" t="s">
        <v>4155</v>
      </c>
    </row>
    <row r="3612" spans="1:1" x14ac:dyDescent="0.2">
      <c r="A3612" t="s">
        <v>4156</v>
      </c>
    </row>
    <row r="3613" spans="1:1" x14ac:dyDescent="0.2">
      <c r="A3613" t="s">
        <v>4157</v>
      </c>
    </row>
    <row r="3614" spans="1:1" x14ac:dyDescent="0.2">
      <c r="A3614" t="s">
        <v>4158</v>
      </c>
    </row>
    <row r="3615" spans="1:1" x14ac:dyDescent="0.2">
      <c r="A3615" t="s">
        <v>4159</v>
      </c>
    </row>
    <row r="3616" spans="1:1" x14ac:dyDescent="0.2">
      <c r="A3616" t="s">
        <v>4160</v>
      </c>
    </row>
    <row r="3617" spans="1:1" x14ac:dyDescent="0.2">
      <c r="A3617" t="s">
        <v>721</v>
      </c>
    </row>
    <row r="3618" spans="1:1" x14ac:dyDescent="0.2">
      <c r="A3618" t="s">
        <v>2436</v>
      </c>
    </row>
    <row r="3619" spans="1:1" x14ac:dyDescent="0.2">
      <c r="A3619" t="s">
        <v>4489</v>
      </c>
    </row>
    <row r="3620" spans="1:1" x14ac:dyDescent="0.2">
      <c r="A3620" t="s">
        <v>4490</v>
      </c>
    </row>
    <row r="3621" spans="1:1" x14ac:dyDescent="0.2">
      <c r="A3621" t="s">
        <v>4491</v>
      </c>
    </row>
    <row r="3622" spans="1:1" x14ac:dyDescent="0.2">
      <c r="A3622" t="s">
        <v>4492</v>
      </c>
    </row>
    <row r="3623" spans="1:1" x14ac:dyDescent="0.2">
      <c r="A3623" t="s">
        <v>5476</v>
      </c>
    </row>
    <row r="3624" spans="1:1" x14ac:dyDescent="0.2">
      <c r="A3624" t="s">
        <v>5477</v>
      </c>
    </row>
    <row r="3625" spans="1:1" x14ac:dyDescent="0.2">
      <c r="A3625" t="s">
        <v>4493</v>
      </c>
    </row>
    <row r="3626" spans="1:1" x14ac:dyDescent="0.2">
      <c r="A3626" t="s">
        <v>1774</v>
      </c>
    </row>
    <row r="3627" spans="1:1" x14ac:dyDescent="0.2">
      <c r="A3627" t="s">
        <v>4494</v>
      </c>
    </row>
    <row r="3628" spans="1:1" x14ac:dyDescent="0.2">
      <c r="A3628" t="s">
        <v>4603</v>
      </c>
    </row>
    <row r="3629" spans="1:1" x14ac:dyDescent="0.2">
      <c r="A3629" t="s">
        <v>4604</v>
      </c>
    </row>
    <row r="3630" spans="1:1" x14ac:dyDescent="0.2">
      <c r="A3630" t="s">
        <v>4605</v>
      </c>
    </row>
    <row r="3631" spans="1:1" x14ac:dyDescent="0.2">
      <c r="A3631" t="s">
        <v>4607</v>
      </c>
    </row>
    <row r="3632" spans="1:1" x14ac:dyDescent="0.2">
      <c r="A3632" t="s">
        <v>4606</v>
      </c>
    </row>
    <row r="3633" spans="1:1" x14ac:dyDescent="0.2">
      <c r="A3633" t="s">
        <v>4608</v>
      </c>
    </row>
    <row r="3634" spans="1:1" x14ac:dyDescent="0.2">
      <c r="A3634" t="s">
        <v>4609</v>
      </c>
    </row>
    <row r="3635" spans="1:1" x14ac:dyDescent="0.2">
      <c r="A3635" t="s">
        <v>4610</v>
      </c>
    </row>
    <row r="3636" spans="1:1" x14ac:dyDescent="0.2">
      <c r="A3636" t="s">
        <v>4611</v>
      </c>
    </row>
    <row r="3637" spans="1:1" x14ac:dyDescent="0.2">
      <c r="A3637" t="s">
        <v>4612</v>
      </c>
    </row>
    <row r="3638" spans="1:1" x14ac:dyDescent="0.2">
      <c r="A3638" t="s">
        <v>4613</v>
      </c>
    </row>
    <row r="3639" spans="1:1" x14ac:dyDescent="0.2">
      <c r="A3639" t="s">
        <v>4614</v>
      </c>
    </row>
    <row r="3640" spans="1:1" x14ac:dyDescent="0.2">
      <c r="A3640" t="s">
        <v>4693</v>
      </c>
    </row>
    <row r="3641" spans="1:1" x14ac:dyDescent="0.2">
      <c r="A3641" t="s">
        <v>4694</v>
      </c>
    </row>
    <row r="3642" spans="1:1" x14ac:dyDescent="0.2">
      <c r="A3642" t="s">
        <v>4695</v>
      </c>
    </row>
    <row r="3643" spans="1:1" x14ac:dyDescent="0.2">
      <c r="A3643" t="s">
        <v>4696</v>
      </c>
    </row>
    <row r="3644" spans="1:1" x14ac:dyDescent="0.2">
      <c r="A3644" t="s">
        <v>4697</v>
      </c>
    </row>
    <row r="3645" spans="1:1" x14ac:dyDescent="0.2">
      <c r="A3645" t="s">
        <v>4698</v>
      </c>
    </row>
    <row r="3646" spans="1:1" x14ac:dyDescent="0.2">
      <c r="A3646" t="s">
        <v>5478</v>
      </c>
    </row>
    <row r="3647" spans="1:1" x14ac:dyDescent="0.2">
      <c r="A3647" t="s">
        <v>4699</v>
      </c>
    </row>
    <row r="3648" spans="1:1" x14ac:dyDescent="0.2">
      <c r="A3648" t="s">
        <v>4700</v>
      </c>
    </row>
    <row r="3649" spans="1:1" x14ac:dyDescent="0.2">
      <c r="A3649" t="s">
        <v>368</v>
      </c>
    </row>
    <row r="3650" spans="1:1" x14ac:dyDescent="0.2">
      <c r="A3650" t="s">
        <v>522</v>
      </c>
    </row>
    <row r="3651" spans="1:1" x14ac:dyDescent="0.2">
      <c r="A3651" t="s">
        <v>4701</v>
      </c>
    </row>
    <row r="3652" spans="1:1" x14ac:dyDescent="0.2">
      <c r="A3652" t="s">
        <v>5479</v>
      </c>
    </row>
    <row r="3653" spans="1:1" x14ac:dyDescent="0.2">
      <c r="A3653" t="s">
        <v>2157</v>
      </c>
    </row>
    <row r="3654" spans="1:1" x14ac:dyDescent="0.2">
      <c r="A3654" t="s">
        <v>3582</v>
      </c>
    </row>
    <row r="3655" spans="1:1" x14ac:dyDescent="0.2">
      <c r="A3655" t="s">
        <v>2156</v>
      </c>
    </row>
    <row r="3656" spans="1:1" x14ac:dyDescent="0.2">
      <c r="A3656" t="s">
        <v>5480</v>
      </c>
    </row>
    <row r="3657" spans="1:1" x14ac:dyDescent="0.2">
      <c r="A3657" t="s">
        <v>250</v>
      </c>
    </row>
    <row r="3658" spans="1:1" x14ac:dyDescent="0.2">
      <c r="A3658" t="s">
        <v>5481</v>
      </c>
    </row>
    <row r="3659" spans="1:1" x14ac:dyDescent="0.2">
      <c r="A3659" t="s">
        <v>5482</v>
      </c>
    </row>
    <row r="3660" spans="1:1" x14ac:dyDescent="0.2">
      <c r="A3660" t="s">
        <v>5483</v>
      </c>
    </row>
    <row r="3661" spans="1:1" x14ac:dyDescent="0.2">
      <c r="A3661" t="s">
        <v>5484</v>
      </c>
    </row>
    <row r="3662" spans="1:1" x14ac:dyDescent="0.2">
      <c r="A3662" t="s">
        <v>4702</v>
      </c>
    </row>
    <row r="3663" spans="1:1" x14ac:dyDescent="0.2">
      <c r="A3663" t="s">
        <v>4703</v>
      </c>
    </row>
    <row r="3664" spans="1:1" x14ac:dyDescent="0.2">
      <c r="A3664" t="s">
        <v>4704</v>
      </c>
    </row>
    <row r="3665" spans="1:1" x14ac:dyDescent="0.2">
      <c r="A3665" t="s">
        <v>4705</v>
      </c>
    </row>
    <row r="3666" spans="1:1" x14ac:dyDescent="0.2">
      <c r="A3666" t="s">
        <v>4706</v>
      </c>
    </row>
    <row r="3667" spans="1:1" x14ac:dyDescent="0.2">
      <c r="A3667" t="s">
        <v>4707</v>
      </c>
    </row>
    <row r="3668" spans="1:1" x14ac:dyDescent="0.2">
      <c r="A3668" t="s">
        <v>696</v>
      </c>
    </row>
    <row r="3669" spans="1:1" x14ac:dyDescent="0.2">
      <c r="A3669" t="s">
        <v>4708</v>
      </c>
    </row>
    <row r="3670" spans="1:1" x14ac:dyDescent="0.2">
      <c r="A3670" t="s">
        <v>4709</v>
      </c>
    </row>
    <row r="3671" spans="1:1" x14ac:dyDescent="0.2">
      <c r="A3671" t="s">
        <v>4710</v>
      </c>
    </row>
    <row r="3672" spans="1:1" x14ac:dyDescent="0.2">
      <c r="A3672" t="s">
        <v>4711</v>
      </c>
    </row>
    <row r="3673" spans="1:1" x14ac:dyDescent="0.2">
      <c r="A3673" t="s">
        <v>4712</v>
      </c>
    </row>
    <row r="3674" spans="1:1" x14ac:dyDescent="0.2">
      <c r="A3674" t="s">
        <v>4713</v>
      </c>
    </row>
    <row r="3675" spans="1:1" x14ac:dyDescent="0.2">
      <c r="A3675" t="s">
        <v>4714</v>
      </c>
    </row>
    <row r="3676" spans="1:1" x14ac:dyDescent="0.2">
      <c r="A3676" t="s">
        <v>5485</v>
      </c>
    </row>
    <row r="3677" spans="1:1" x14ac:dyDescent="0.2">
      <c r="A3677" t="s">
        <v>5486</v>
      </c>
    </row>
    <row r="3678" spans="1:1" x14ac:dyDescent="0.2">
      <c r="A3678" t="s">
        <v>5487</v>
      </c>
    </row>
    <row r="3679" spans="1:1" x14ac:dyDescent="0.2">
      <c r="A3679" t="s">
        <v>5488</v>
      </c>
    </row>
    <row r="3680" spans="1:1" x14ac:dyDescent="0.2">
      <c r="A3680" t="s">
        <v>5489</v>
      </c>
    </row>
    <row r="3681" spans="1:1" x14ac:dyDescent="0.2">
      <c r="A3681" t="s">
        <v>5490</v>
      </c>
    </row>
    <row r="3682" spans="1:1" x14ac:dyDescent="0.2">
      <c r="A3682" t="s">
        <v>5491</v>
      </c>
    </row>
    <row r="3683" spans="1:1" x14ac:dyDescent="0.2">
      <c r="A3683" t="s">
        <v>5492</v>
      </c>
    </row>
    <row r="3684" spans="1:1" x14ac:dyDescent="0.2">
      <c r="A3684" t="s">
        <v>4715</v>
      </c>
    </row>
    <row r="3685" spans="1:1" x14ac:dyDescent="0.2">
      <c r="A3685" t="s">
        <v>4716</v>
      </c>
    </row>
    <row r="3686" spans="1:1" x14ac:dyDescent="0.2">
      <c r="A3686" t="s">
        <v>4717</v>
      </c>
    </row>
    <row r="3687" spans="1:1" x14ac:dyDescent="0.2">
      <c r="A3687" t="s">
        <v>4718</v>
      </c>
    </row>
    <row r="3688" spans="1:1" x14ac:dyDescent="0.2">
      <c r="A3688" t="s">
        <v>4719</v>
      </c>
    </row>
    <row r="3689" spans="1:1" x14ac:dyDescent="0.2">
      <c r="A3689" t="s">
        <v>4720</v>
      </c>
    </row>
    <row r="3690" spans="1:1" x14ac:dyDescent="0.2">
      <c r="A3690" t="s">
        <v>4116</v>
      </c>
    </row>
    <row r="3691" spans="1:1" x14ac:dyDescent="0.2">
      <c r="A3691" t="s">
        <v>4121</v>
      </c>
    </row>
    <row r="3692" spans="1:1" x14ac:dyDescent="0.2">
      <c r="A3692" t="s">
        <v>4122</v>
      </c>
    </row>
    <row r="3693" spans="1:1" x14ac:dyDescent="0.2">
      <c r="A3693" t="s">
        <v>4123</v>
      </c>
    </row>
    <row r="3694" spans="1:1" x14ac:dyDescent="0.2">
      <c r="A3694" t="s">
        <v>4124</v>
      </c>
    </row>
    <row r="3695" spans="1:1" x14ac:dyDescent="0.2">
      <c r="A3695" t="s">
        <v>4125</v>
      </c>
    </row>
    <row r="3696" spans="1:1" x14ac:dyDescent="0.2">
      <c r="A3696" t="s">
        <v>4126</v>
      </c>
    </row>
    <row r="3697" spans="1:1" x14ac:dyDescent="0.2">
      <c r="A3697" t="s">
        <v>4127</v>
      </c>
    </row>
    <row r="3698" spans="1:1" x14ac:dyDescent="0.2">
      <c r="A3698" t="s">
        <v>4128</v>
      </c>
    </row>
    <row r="3699" spans="1:1" x14ac:dyDescent="0.2">
      <c r="A3699" t="s">
        <v>4129</v>
      </c>
    </row>
    <row r="3700" spans="1:1" x14ac:dyDescent="0.2">
      <c r="A3700" t="s">
        <v>301</v>
      </c>
    </row>
    <row r="3701" spans="1:1" x14ac:dyDescent="0.2">
      <c r="A3701" t="s">
        <v>4130</v>
      </c>
    </row>
    <row r="3702" spans="1:1" x14ac:dyDescent="0.2">
      <c r="A3702" t="s">
        <v>5493</v>
      </c>
    </row>
    <row r="3703" spans="1:1" x14ac:dyDescent="0.2">
      <c r="A3703" t="s">
        <v>5494</v>
      </c>
    </row>
    <row r="3704" spans="1:1" x14ac:dyDescent="0.2">
      <c r="A3704" t="s">
        <v>5495</v>
      </c>
    </row>
    <row r="3705" spans="1:1" x14ac:dyDescent="0.2">
      <c r="A3705" t="s">
        <v>5496</v>
      </c>
    </row>
    <row r="3706" spans="1:1" x14ac:dyDescent="0.2">
      <c r="A3706" t="s">
        <v>5497</v>
      </c>
    </row>
    <row r="3707" spans="1:1" x14ac:dyDescent="0.2">
      <c r="A3707" t="s">
        <v>5498</v>
      </c>
    </row>
    <row r="3708" spans="1:1" x14ac:dyDescent="0.2">
      <c r="A3708" t="s">
        <v>5499</v>
      </c>
    </row>
    <row r="3709" spans="1:1" x14ac:dyDescent="0.2">
      <c r="A3709" t="s">
        <v>5500</v>
      </c>
    </row>
    <row r="3710" spans="1:1" x14ac:dyDescent="0.2">
      <c r="A3710" t="s">
        <v>5501</v>
      </c>
    </row>
    <row r="3711" spans="1:1" x14ac:dyDescent="0.2">
      <c r="A3711" t="s">
        <v>5502</v>
      </c>
    </row>
    <row r="3712" spans="1:1" x14ac:dyDescent="0.2">
      <c r="A3712" t="s">
        <v>5503</v>
      </c>
    </row>
    <row r="3713" spans="1:1" x14ac:dyDescent="0.2">
      <c r="A3713" t="s">
        <v>5504</v>
      </c>
    </row>
    <row r="3714" spans="1:1" x14ac:dyDescent="0.2">
      <c r="A3714" t="s">
        <v>5505</v>
      </c>
    </row>
    <row r="3715" spans="1:1" x14ac:dyDescent="0.2">
      <c r="A3715" t="s">
        <v>5506</v>
      </c>
    </row>
    <row r="3716" spans="1:1" x14ac:dyDescent="0.2">
      <c r="A3716" t="s">
        <v>5507</v>
      </c>
    </row>
    <row r="3717" spans="1:1" x14ac:dyDescent="0.2">
      <c r="A3717" t="s">
        <v>5508</v>
      </c>
    </row>
    <row r="3718" spans="1:1" x14ac:dyDescent="0.2">
      <c r="A3718" t="s">
        <v>4131</v>
      </c>
    </row>
    <row r="3719" spans="1:1" x14ac:dyDescent="0.2">
      <c r="A3719" t="s">
        <v>4178</v>
      </c>
    </row>
    <row r="3720" spans="1:1" x14ac:dyDescent="0.2">
      <c r="A3720" t="s">
        <v>4179</v>
      </c>
    </row>
    <row r="3721" spans="1:1" x14ac:dyDescent="0.2">
      <c r="A3721" t="s">
        <v>4180</v>
      </c>
    </row>
    <row r="3722" spans="1:1" x14ac:dyDescent="0.2">
      <c r="A3722" t="s">
        <v>586</v>
      </c>
    </row>
    <row r="3723" spans="1:1" x14ac:dyDescent="0.2">
      <c r="A3723" t="s">
        <v>4181</v>
      </c>
    </row>
    <row r="3724" spans="1:1" x14ac:dyDescent="0.2">
      <c r="A3724" t="s">
        <v>4182</v>
      </c>
    </row>
    <row r="3725" spans="1:1" x14ac:dyDescent="0.2">
      <c r="A3725" t="s">
        <v>4183</v>
      </c>
    </row>
    <row r="3726" spans="1:1" x14ac:dyDescent="0.2">
      <c r="A3726" t="s">
        <v>4184</v>
      </c>
    </row>
    <row r="3727" spans="1:1" x14ac:dyDescent="0.2">
      <c r="A3727" t="s">
        <v>4185</v>
      </c>
    </row>
    <row r="3728" spans="1:1" x14ac:dyDescent="0.2">
      <c r="A3728" t="s">
        <v>5509</v>
      </c>
    </row>
    <row r="3729" spans="1:1" x14ac:dyDescent="0.2">
      <c r="A3729" t="s">
        <v>4186</v>
      </c>
    </row>
    <row r="3730" spans="1:1" x14ac:dyDescent="0.2">
      <c r="A3730" t="s">
        <v>4187</v>
      </c>
    </row>
    <row r="3731" spans="1:1" x14ac:dyDescent="0.2">
      <c r="A3731" t="s">
        <v>369</v>
      </c>
    </row>
    <row r="3732" spans="1:1" x14ac:dyDescent="0.2">
      <c r="A3732" t="s">
        <v>1665</v>
      </c>
    </row>
    <row r="3733" spans="1:1" x14ac:dyDescent="0.2">
      <c r="A3733" t="s">
        <v>4188</v>
      </c>
    </row>
    <row r="3734" spans="1:1" x14ac:dyDescent="0.2">
      <c r="A3734" t="s">
        <v>4189</v>
      </c>
    </row>
    <row r="3735" spans="1:1" x14ac:dyDescent="0.2">
      <c r="A3735" t="s">
        <v>4190</v>
      </c>
    </row>
    <row r="3736" spans="1:1" x14ac:dyDescent="0.2">
      <c r="A3736" t="s">
        <v>4191</v>
      </c>
    </row>
    <row r="3737" spans="1:1" x14ac:dyDescent="0.2">
      <c r="A3737" t="s">
        <v>4192</v>
      </c>
    </row>
    <row r="3738" spans="1:1" x14ac:dyDescent="0.2">
      <c r="A3738" t="s">
        <v>4193</v>
      </c>
    </row>
    <row r="3739" spans="1:1" x14ac:dyDescent="0.2">
      <c r="A3739" t="s">
        <v>253</v>
      </c>
    </row>
    <row r="3740" spans="1:1" x14ac:dyDescent="0.2">
      <c r="A3740" t="s">
        <v>1666</v>
      </c>
    </row>
    <row r="3741" spans="1:1" x14ac:dyDescent="0.2">
      <c r="A3741" t="s">
        <v>238</v>
      </c>
    </row>
    <row r="3742" spans="1:1" x14ac:dyDescent="0.2">
      <c r="A3742" t="s">
        <v>4117</v>
      </c>
    </row>
    <row r="3743" spans="1:1" x14ac:dyDescent="0.2">
      <c r="A3743" t="s">
        <v>4118</v>
      </c>
    </row>
    <row r="3744" spans="1:1" x14ac:dyDescent="0.2">
      <c r="A3744" t="s">
        <v>4119</v>
      </c>
    </row>
    <row r="3745" spans="1:1" x14ac:dyDescent="0.2">
      <c r="A3745" t="s">
        <v>4120</v>
      </c>
    </row>
    <row r="3746" spans="1:1" x14ac:dyDescent="0.2">
      <c r="A3746" t="s">
        <v>4750</v>
      </c>
    </row>
    <row r="3747" spans="1:1" x14ac:dyDescent="0.2">
      <c r="A3747" t="s">
        <v>4751</v>
      </c>
    </row>
    <row r="3748" spans="1:1" x14ac:dyDescent="0.2">
      <c r="A3748" t="s">
        <v>4752</v>
      </c>
    </row>
    <row r="3749" spans="1:1" x14ac:dyDescent="0.2">
      <c r="A3749" t="s">
        <v>1671</v>
      </c>
    </row>
    <row r="3750" spans="1:1" x14ac:dyDescent="0.2">
      <c r="A3750" t="s">
        <v>370</v>
      </c>
    </row>
    <row r="3751" spans="1:1" x14ac:dyDescent="0.2">
      <c r="A3751" t="s">
        <v>2622</v>
      </c>
    </row>
    <row r="3752" spans="1:1" x14ac:dyDescent="0.2">
      <c r="A3752" t="s">
        <v>5510</v>
      </c>
    </row>
    <row r="3753" spans="1:1" x14ac:dyDescent="0.2">
      <c r="A3753" t="s">
        <v>5511</v>
      </c>
    </row>
    <row r="3754" spans="1:1" x14ac:dyDescent="0.2">
      <c r="A3754" t="s">
        <v>2623</v>
      </c>
    </row>
    <row r="3755" spans="1:1" x14ac:dyDescent="0.2">
      <c r="A3755" t="s">
        <v>2624</v>
      </c>
    </row>
    <row r="3756" spans="1:1" x14ac:dyDescent="0.2">
      <c r="A3756" t="s">
        <v>2625</v>
      </c>
    </row>
    <row r="3757" spans="1:1" x14ac:dyDescent="0.2">
      <c r="A3757" t="s">
        <v>2626</v>
      </c>
    </row>
    <row r="3758" spans="1:1" x14ac:dyDescent="0.2">
      <c r="A3758" t="s">
        <v>2627</v>
      </c>
    </row>
    <row r="3759" spans="1:1" x14ac:dyDescent="0.2">
      <c r="A3759" t="s">
        <v>2628</v>
      </c>
    </row>
    <row r="3760" spans="1:1" x14ac:dyDescent="0.2">
      <c r="A3760" t="s">
        <v>2629</v>
      </c>
    </row>
    <row r="3761" spans="1:1" x14ac:dyDescent="0.2">
      <c r="A3761" t="s">
        <v>1799</v>
      </c>
    </row>
    <row r="3762" spans="1:1" x14ac:dyDescent="0.2">
      <c r="A3762" t="s">
        <v>2630</v>
      </c>
    </row>
    <row r="3763" spans="1:1" x14ac:dyDescent="0.2">
      <c r="A3763" t="s">
        <v>2631</v>
      </c>
    </row>
    <row r="3764" spans="1:1" x14ac:dyDescent="0.2">
      <c r="A3764" t="s">
        <v>2632</v>
      </c>
    </row>
    <row r="3765" spans="1:1" x14ac:dyDescent="0.2">
      <c r="A3765" t="s">
        <v>2633</v>
      </c>
    </row>
    <row r="3766" spans="1:1" x14ac:dyDescent="0.2">
      <c r="A3766" t="s">
        <v>523</v>
      </c>
    </row>
    <row r="3767" spans="1:1" x14ac:dyDescent="0.2">
      <c r="A3767" t="s">
        <v>5512</v>
      </c>
    </row>
    <row r="3768" spans="1:1" x14ac:dyDescent="0.2">
      <c r="A3768" t="s">
        <v>5513</v>
      </c>
    </row>
    <row r="3769" spans="1:1" x14ac:dyDescent="0.2">
      <c r="A3769" t="s">
        <v>5514</v>
      </c>
    </row>
    <row r="3770" spans="1:1" x14ac:dyDescent="0.2">
      <c r="A3770" t="s">
        <v>2634</v>
      </c>
    </row>
    <row r="3771" spans="1:1" x14ac:dyDescent="0.2">
      <c r="A3771" t="s">
        <v>2635</v>
      </c>
    </row>
    <row r="3772" spans="1:1" x14ac:dyDescent="0.2">
      <c r="A3772" t="s">
        <v>2636</v>
      </c>
    </row>
    <row r="3773" spans="1:1" x14ac:dyDescent="0.2">
      <c r="A3773" t="s">
        <v>5515</v>
      </c>
    </row>
    <row r="3774" spans="1:1" x14ac:dyDescent="0.2">
      <c r="A3774" t="s">
        <v>5516</v>
      </c>
    </row>
    <row r="3775" spans="1:1" x14ac:dyDescent="0.2">
      <c r="A3775" t="s">
        <v>5517</v>
      </c>
    </row>
    <row r="3776" spans="1:1" x14ac:dyDescent="0.2">
      <c r="A3776" t="s">
        <v>5518</v>
      </c>
    </row>
    <row r="3777" spans="1:1" x14ac:dyDescent="0.2">
      <c r="A3777" t="s">
        <v>5519</v>
      </c>
    </row>
    <row r="3778" spans="1:1" x14ac:dyDescent="0.2">
      <c r="A3778" t="s">
        <v>1069</v>
      </c>
    </row>
    <row r="3779" spans="1:1" x14ac:dyDescent="0.2">
      <c r="A3779" t="s">
        <v>1070</v>
      </c>
    </row>
    <row r="3780" spans="1:1" x14ac:dyDescent="0.2">
      <c r="A3780" t="s">
        <v>1071</v>
      </c>
    </row>
    <row r="3781" spans="1:1" x14ac:dyDescent="0.2">
      <c r="A3781" t="s">
        <v>1072</v>
      </c>
    </row>
    <row r="3782" spans="1:1" x14ac:dyDescent="0.2">
      <c r="A3782" t="s">
        <v>1073</v>
      </c>
    </row>
    <row r="3783" spans="1:1" x14ac:dyDescent="0.2">
      <c r="A3783" t="s">
        <v>371</v>
      </c>
    </row>
    <row r="3784" spans="1:1" x14ac:dyDescent="0.2">
      <c r="A3784" t="s">
        <v>1074</v>
      </c>
    </row>
    <row r="3785" spans="1:1" x14ac:dyDescent="0.2">
      <c r="A3785" t="s">
        <v>1075</v>
      </c>
    </row>
    <row r="3786" spans="1:1" x14ac:dyDescent="0.2">
      <c r="A3786" t="s">
        <v>1076</v>
      </c>
    </row>
    <row r="3787" spans="1:1" x14ac:dyDescent="0.2">
      <c r="A3787" t="s">
        <v>1077</v>
      </c>
    </row>
    <row r="3788" spans="1:1" x14ac:dyDescent="0.2">
      <c r="A3788" t="s">
        <v>1078</v>
      </c>
    </row>
    <row r="3789" spans="1:1" x14ac:dyDescent="0.2">
      <c r="A3789" t="s">
        <v>1079</v>
      </c>
    </row>
    <row r="3790" spans="1:1" x14ac:dyDescent="0.2">
      <c r="A3790" t="s">
        <v>1080</v>
      </c>
    </row>
    <row r="3791" spans="1:1" x14ac:dyDescent="0.2">
      <c r="A3791" t="s">
        <v>1081</v>
      </c>
    </row>
    <row r="3792" spans="1:1" x14ac:dyDescent="0.2">
      <c r="A3792" t="s">
        <v>1082</v>
      </c>
    </row>
    <row r="3793" spans="1:1" x14ac:dyDescent="0.2">
      <c r="A3793" t="s">
        <v>1083</v>
      </c>
    </row>
    <row r="3794" spans="1:1" x14ac:dyDescent="0.2">
      <c r="A3794" t="s">
        <v>1084</v>
      </c>
    </row>
    <row r="3795" spans="1:1" x14ac:dyDescent="0.2">
      <c r="A3795" t="s">
        <v>1085</v>
      </c>
    </row>
    <row r="3796" spans="1:1" x14ac:dyDescent="0.2">
      <c r="A3796" t="s">
        <v>1086</v>
      </c>
    </row>
    <row r="3797" spans="1:1" x14ac:dyDescent="0.2">
      <c r="A3797" t="s">
        <v>1087</v>
      </c>
    </row>
    <row r="3798" spans="1:1" x14ac:dyDescent="0.2">
      <c r="A3798" t="s">
        <v>1088</v>
      </c>
    </row>
    <row r="3799" spans="1:1" x14ac:dyDescent="0.2">
      <c r="A3799" t="s">
        <v>1089</v>
      </c>
    </row>
    <row r="3800" spans="1:1" x14ac:dyDescent="0.2">
      <c r="A3800" t="s">
        <v>1090</v>
      </c>
    </row>
    <row r="3801" spans="1:1" x14ac:dyDescent="0.2">
      <c r="A3801" t="s">
        <v>1091</v>
      </c>
    </row>
    <row r="3802" spans="1:1" x14ac:dyDescent="0.2">
      <c r="A3802" t="s">
        <v>1092</v>
      </c>
    </row>
    <row r="3803" spans="1:1" x14ac:dyDescent="0.2">
      <c r="A3803" t="s">
        <v>1457</v>
      </c>
    </row>
    <row r="3804" spans="1:1" x14ac:dyDescent="0.2">
      <c r="A3804" t="s">
        <v>204</v>
      </c>
    </row>
    <row r="3805" spans="1:1" x14ac:dyDescent="0.2">
      <c r="A3805" t="s">
        <v>487</v>
      </c>
    </row>
    <row r="3806" spans="1:1" x14ac:dyDescent="0.2">
      <c r="A3806" t="s">
        <v>1483</v>
      </c>
    </row>
    <row r="3807" spans="1:1" x14ac:dyDescent="0.2">
      <c r="A3807" t="s">
        <v>1093</v>
      </c>
    </row>
    <row r="3808" spans="1:1" x14ac:dyDescent="0.2">
      <c r="A3808" t="s">
        <v>2863</v>
      </c>
    </row>
    <row r="3809" spans="1:1" x14ac:dyDescent="0.2">
      <c r="A3809" t="s">
        <v>2864</v>
      </c>
    </row>
    <row r="3810" spans="1:1" x14ac:dyDescent="0.2">
      <c r="A3810" t="s">
        <v>2865</v>
      </c>
    </row>
    <row r="3811" spans="1:1" x14ac:dyDescent="0.2">
      <c r="A3811" t="s">
        <v>1364</v>
      </c>
    </row>
    <row r="3812" spans="1:1" x14ac:dyDescent="0.2">
      <c r="A3812" t="s">
        <v>2866</v>
      </c>
    </row>
    <row r="3813" spans="1:1" x14ac:dyDescent="0.2">
      <c r="A3813" t="s">
        <v>2867</v>
      </c>
    </row>
    <row r="3814" spans="1:1" x14ac:dyDescent="0.2">
      <c r="A3814" t="s">
        <v>745</v>
      </c>
    </row>
    <row r="3815" spans="1:1" x14ac:dyDescent="0.2">
      <c r="A3815" t="s">
        <v>258</v>
      </c>
    </row>
    <row r="3816" spans="1:1" x14ac:dyDescent="0.2">
      <c r="A3816" t="s">
        <v>2868</v>
      </c>
    </row>
    <row r="3817" spans="1:1" x14ac:dyDescent="0.2">
      <c r="A3817" t="s">
        <v>2869</v>
      </c>
    </row>
    <row r="3818" spans="1:1" x14ac:dyDescent="0.2">
      <c r="A3818" t="s">
        <v>2870</v>
      </c>
    </row>
    <row r="3819" spans="1:1" x14ac:dyDescent="0.2">
      <c r="A3819" t="s">
        <v>455</v>
      </c>
    </row>
    <row r="3820" spans="1:1" x14ac:dyDescent="0.2">
      <c r="A3820" t="s">
        <v>2871</v>
      </c>
    </row>
    <row r="3821" spans="1:1" x14ac:dyDescent="0.2">
      <c r="A3821" t="s">
        <v>2872</v>
      </c>
    </row>
    <row r="3822" spans="1:1" x14ac:dyDescent="0.2">
      <c r="A3822" t="s">
        <v>5520</v>
      </c>
    </row>
    <row r="3823" spans="1:1" x14ac:dyDescent="0.2">
      <c r="A3823" t="s">
        <v>5521</v>
      </c>
    </row>
    <row r="3824" spans="1:1" x14ac:dyDescent="0.2">
      <c r="A3824" t="s">
        <v>5522</v>
      </c>
    </row>
    <row r="3825" spans="1:1" x14ac:dyDescent="0.2">
      <c r="A3825" t="s">
        <v>5523</v>
      </c>
    </row>
    <row r="3826" spans="1:1" x14ac:dyDescent="0.2">
      <c r="A3826" t="s">
        <v>5524</v>
      </c>
    </row>
    <row r="3827" spans="1:1" x14ac:dyDescent="0.2">
      <c r="A3827" t="s">
        <v>2873</v>
      </c>
    </row>
    <row r="3828" spans="1:1" x14ac:dyDescent="0.2">
      <c r="A3828" t="s">
        <v>2874</v>
      </c>
    </row>
    <row r="3829" spans="1:1" x14ac:dyDescent="0.2">
      <c r="A3829" t="s">
        <v>2875</v>
      </c>
    </row>
    <row r="3830" spans="1:1" x14ac:dyDescent="0.2">
      <c r="A3830" t="s">
        <v>2876</v>
      </c>
    </row>
    <row r="3831" spans="1:1" x14ac:dyDescent="0.2">
      <c r="A3831" t="s">
        <v>2637</v>
      </c>
    </row>
    <row r="3832" spans="1:1" x14ac:dyDescent="0.2">
      <c r="A3832" t="s">
        <v>2638</v>
      </c>
    </row>
    <row r="3833" spans="1:1" x14ac:dyDescent="0.2">
      <c r="A3833" t="s">
        <v>5525</v>
      </c>
    </row>
    <row r="3834" spans="1:1" x14ac:dyDescent="0.2">
      <c r="A3834" t="s">
        <v>5526</v>
      </c>
    </row>
    <row r="3835" spans="1:1" x14ac:dyDescent="0.2">
      <c r="A3835" t="s">
        <v>5527</v>
      </c>
    </row>
    <row r="3836" spans="1:1" x14ac:dyDescent="0.2">
      <c r="A3836" t="s">
        <v>3139</v>
      </c>
    </row>
    <row r="3837" spans="1:1" x14ac:dyDescent="0.2">
      <c r="A3837" t="s">
        <v>1678</v>
      </c>
    </row>
    <row r="3838" spans="1:1" x14ac:dyDescent="0.2">
      <c r="A3838" t="s">
        <v>3140</v>
      </c>
    </row>
    <row r="3839" spans="1:1" x14ac:dyDescent="0.2">
      <c r="A3839" t="s">
        <v>684</v>
      </c>
    </row>
    <row r="3840" spans="1:1" x14ac:dyDescent="0.2">
      <c r="A3840" t="s">
        <v>3141</v>
      </c>
    </row>
    <row r="3841" spans="1:1" x14ac:dyDescent="0.2">
      <c r="A3841" t="s">
        <v>3142</v>
      </c>
    </row>
    <row r="3842" spans="1:1" x14ac:dyDescent="0.2">
      <c r="A3842" t="s">
        <v>3143</v>
      </c>
    </row>
    <row r="3843" spans="1:1" x14ac:dyDescent="0.2">
      <c r="A3843" t="s">
        <v>3144</v>
      </c>
    </row>
    <row r="3844" spans="1:1" x14ac:dyDescent="0.2">
      <c r="A3844" t="s">
        <v>143</v>
      </c>
    </row>
    <row r="3845" spans="1:1" x14ac:dyDescent="0.2">
      <c r="A3845" t="s">
        <v>144</v>
      </c>
    </row>
    <row r="3846" spans="1:1" x14ac:dyDescent="0.2">
      <c r="A3846" t="s">
        <v>4511</v>
      </c>
    </row>
    <row r="3847" spans="1:1" x14ac:dyDescent="0.2">
      <c r="A3847" t="s">
        <v>4512</v>
      </c>
    </row>
    <row r="3848" spans="1:1" x14ac:dyDescent="0.2">
      <c r="A3848" t="s">
        <v>4513</v>
      </c>
    </row>
    <row r="3849" spans="1:1" x14ac:dyDescent="0.2">
      <c r="A3849" t="s">
        <v>4514</v>
      </c>
    </row>
    <row r="3850" spans="1:1" x14ac:dyDescent="0.2">
      <c r="A3850" t="s">
        <v>4515</v>
      </c>
    </row>
    <row r="3851" spans="1:1" x14ac:dyDescent="0.2">
      <c r="A3851" t="s">
        <v>4516</v>
      </c>
    </row>
    <row r="3852" spans="1:1" x14ac:dyDescent="0.2">
      <c r="A3852" t="s">
        <v>2140</v>
      </c>
    </row>
    <row r="3853" spans="1:1" x14ac:dyDescent="0.2">
      <c r="A3853" t="s">
        <v>4517</v>
      </c>
    </row>
    <row r="3854" spans="1:1" x14ac:dyDescent="0.2">
      <c r="A3854" t="s">
        <v>698</v>
      </c>
    </row>
    <row r="3855" spans="1:1" x14ac:dyDescent="0.2">
      <c r="A3855" t="s">
        <v>5528</v>
      </c>
    </row>
    <row r="3856" spans="1:1" x14ac:dyDescent="0.2">
      <c r="A3856" t="s">
        <v>4518</v>
      </c>
    </row>
    <row r="3857" spans="1:1" x14ac:dyDescent="0.2">
      <c r="A3857" t="s">
        <v>372</v>
      </c>
    </row>
    <row r="3858" spans="1:1" x14ac:dyDescent="0.2">
      <c r="A3858" t="s">
        <v>4519</v>
      </c>
    </row>
    <row r="3859" spans="1:1" x14ac:dyDescent="0.2">
      <c r="A3859" t="s">
        <v>4520</v>
      </c>
    </row>
    <row r="3860" spans="1:1" x14ac:dyDescent="0.2">
      <c r="A3860" t="s">
        <v>5529</v>
      </c>
    </row>
    <row r="3861" spans="1:1" x14ac:dyDescent="0.2">
      <c r="A3861" t="s">
        <v>5530</v>
      </c>
    </row>
    <row r="3862" spans="1:1" x14ac:dyDescent="0.2">
      <c r="A3862" t="s">
        <v>5531</v>
      </c>
    </row>
    <row r="3863" spans="1:1" x14ac:dyDescent="0.2">
      <c r="A3863" t="s">
        <v>5532</v>
      </c>
    </row>
    <row r="3864" spans="1:1" x14ac:dyDescent="0.2">
      <c r="A3864" t="s">
        <v>5533</v>
      </c>
    </row>
    <row r="3865" spans="1:1" x14ac:dyDescent="0.2">
      <c r="A3865" t="s">
        <v>5534</v>
      </c>
    </row>
    <row r="3866" spans="1:1" x14ac:dyDescent="0.2">
      <c r="A3866" t="s">
        <v>5535</v>
      </c>
    </row>
    <row r="3867" spans="1:1" x14ac:dyDescent="0.2">
      <c r="A3867" t="s">
        <v>5536</v>
      </c>
    </row>
    <row r="3868" spans="1:1" x14ac:dyDescent="0.2">
      <c r="A3868" t="s">
        <v>5537</v>
      </c>
    </row>
    <row r="3869" spans="1:1" x14ac:dyDescent="0.2">
      <c r="A3869" t="s">
        <v>5538</v>
      </c>
    </row>
    <row r="3870" spans="1:1" x14ac:dyDescent="0.2">
      <c r="A3870" t="s">
        <v>4521</v>
      </c>
    </row>
    <row r="3871" spans="1:1" x14ac:dyDescent="0.2">
      <c r="A3871" t="s">
        <v>4522</v>
      </c>
    </row>
    <row r="3872" spans="1:1" x14ac:dyDescent="0.2">
      <c r="A3872" t="s">
        <v>4523</v>
      </c>
    </row>
    <row r="3873" spans="1:1" x14ac:dyDescent="0.2">
      <c r="A3873" t="s">
        <v>438</v>
      </c>
    </row>
    <row r="3874" spans="1:1" x14ac:dyDescent="0.2">
      <c r="A3874" t="s">
        <v>4524</v>
      </c>
    </row>
    <row r="3875" spans="1:1" x14ac:dyDescent="0.2">
      <c r="A3875" t="s">
        <v>158</v>
      </c>
    </row>
    <row r="3876" spans="1:1" x14ac:dyDescent="0.2">
      <c r="A3876" t="s">
        <v>159</v>
      </c>
    </row>
    <row r="3877" spans="1:1" x14ac:dyDescent="0.2">
      <c r="A3877" t="s">
        <v>160</v>
      </c>
    </row>
    <row r="3878" spans="1:1" x14ac:dyDescent="0.2">
      <c r="A3878" t="s">
        <v>161</v>
      </c>
    </row>
    <row r="3879" spans="1:1" x14ac:dyDescent="0.2">
      <c r="A3879" t="s">
        <v>162</v>
      </c>
    </row>
    <row r="3880" spans="1:1" x14ac:dyDescent="0.2">
      <c r="A3880" t="s">
        <v>163</v>
      </c>
    </row>
    <row r="3881" spans="1:1" x14ac:dyDescent="0.2">
      <c r="A3881" t="s">
        <v>131</v>
      </c>
    </row>
    <row r="3882" spans="1:1" x14ac:dyDescent="0.2">
      <c r="A3882" t="s">
        <v>132</v>
      </c>
    </row>
    <row r="3883" spans="1:1" x14ac:dyDescent="0.2">
      <c r="A3883" t="s">
        <v>4008</v>
      </c>
    </row>
    <row r="3884" spans="1:1" x14ac:dyDescent="0.2">
      <c r="A3884" t="s">
        <v>5539</v>
      </c>
    </row>
    <row r="3885" spans="1:1" x14ac:dyDescent="0.2">
      <c r="A3885" t="s">
        <v>4009</v>
      </c>
    </row>
    <row r="3886" spans="1:1" x14ac:dyDescent="0.2">
      <c r="A3886" t="s">
        <v>192</v>
      </c>
    </row>
    <row r="3887" spans="1:1" x14ac:dyDescent="0.2">
      <c r="A3887" t="s">
        <v>193</v>
      </c>
    </row>
    <row r="3888" spans="1:1" x14ac:dyDescent="0.2">
      <c r="A3888" t="s">
        <v>1682</v>
      </c>
    </row>
    <row r="3889" spans="1:1" x14ac:dyDescent="0.2">
      <c r="A3889" t="s">
        <v>755</v>
      </c>
    </row>
    <row r="3890" spans="1:1" x14ac:dyDescent="0.2">
      <c r="A3890" t="s">
        <v>2199</v>
      </c>
    </row>
    <row r="3891" spans="1:1" x14ac:dyDescent="0.2">
      <c r="A3891" t="s">
        <v>2200</v>
      </c>
    </row>
    <row r="3892" spans="1:1" x14ac:dyDescent="0.2">
      <c r="A3892" t="s">
        <v>1683</v>
      </c>
    </row>
    <row r="3893" spans="1:1" x14ac:dyDescent="0.2">
      <c r="A3893" t="s">
        <v>2201</v>
      </c>
    </row>
    <row r="3894" spans="1:1" x14ac:dyDescent="0.2">
      <c r="A3894" t="s">
        <v>5540</v>
      </c>
    </row>
    <row r="3895" spans="1:1" x14ac:dyDescent="0.2">
      <c r="A3895" t="s">
        <v>2202</v>
      </c>
    </row>
    <row r="3896" spans="1:1" x14ac:dyDescent="0.2">
      <c r="A3896" t="s">
        <v>1684</v>
      </c>
    </row>
    <row r="3897" spans="1:1" x14ac:dyDescent="0.2">
      <c r="A3897" t="s">
        <v>2203</v>
      </c>
    </row>
    <row r="3898" spans="1:1" x14ac:dyDescent="0.2">
      <c r="A3898" t="s">
        <v>756</v>
      </c>
    </row>
    <row r="3899" spans="1:1" x14ac:dyDescent="0.2">
      <c r="A3899" t="s">
        <v>2204</v>
      </c>
    </row>
    <row r="3900" spans="1:1" x14ac:dyDescent="0.2">
      <c r="A3900" t="s">
        <v>1685</v>
      </c>
    </row>
    <row r="3901" spans="1:1" x14ac:dyDescent="0.2">
      <c r="A3901" t="s">
        <v>2205</v>
      </c>
    </row>
    <row r="3902" spans="1:1" x14ac:dyDescent="0.2">
      <c r="A3902" t="s">
        <v>3521</v>
      </c>
    </row>
    <row r="3903" spans="1:1" x14ac:dyDescent="0.2">
      <c r="A3903" t="s">
        <v>759</v>
      </c>
    </row>
    <row r="3904" spans="1:1" x14ac:dyDescent="0.2">
      <c r="A3904" t="s">
        <v>3522</v>
      </c>
    </row>
    <row r="3905" spans="1:1" x14ac:dyDescent="0.2">
      <c r="A3905" t="s">
        <v>3523</v>
      </c>
    </row>
    <row r="3906" spans="1:1" x14ac:dyDescent="0.2">
      <c r="A3906" t="s">
        <v>753</v>
      </c>
    </row>
    <row r="3907" spans="1:1" x14ac:dyDescent="0.2">
      <c r="A3907" t="s">
        <v>3524</v>
      </c>
    </row>
    <row r="3908" spans="1:1" x14ac:dyDescent="0.2">
      <c r="A3908" t="s">
        <v>758</v>
      </c>
    </row>
    <row r="3909" spans="1:1" x14ac:dyDescent="0.2">
      <c r="A3909" t="s">
        <v>757</v>
      </c>
    </row>
    <row r="3910" spans="1:1" x14ac:dyDescent="0.2">
      <c r="A3910" t="s">
        <v>3525</v>
      </c>
    </row>
    <row r="3911" spans="1:1" x14ac:dyDescent="0.2">
      <c r="A3911" t="s">
        <v>3526</v>
      </c>
    </row>
    <row r="3912" spans="1:1" x14ac:dyDescent="0.2">
      <c r="A3912" t="s">
        <v>754</v>
      </c>
    </row>
    <row r="3913" spans="1:1" x14ac:dyDescent="0.2">
      <c r="A3913" t="s">
        <v>752</v>
      </c>
    </row>
    <row r="3914" spans="1:1" x14ac:dyDescent="0.2">
      <c r="A3914" t="s">
        <v>1686</v>
      </c>
    </row>
    <row r="3915" spans="1:1" x14ac:dyDescent="0.2">
      <c r="A3915" t="s">
        <v>3527</v>
      </c>
    </row>
    <row r="3916" spans="1:1" x14ac:dyDescent="0.2">
      <c r="A3916" t="s">
        <v>3528</v>
      </c>
    </row>
    <row r="3917" spans="1:1" x14ac:dyDescent="0.2">
      <c r="A3917" t="s">
        <v>3529</v>
      </c>
    </row>
    <row r="3918" spans="1:1" x14ac:dyDescent="0.2">
      <c r="A3918" t="s">
        <v>3530</v>
      </c>
    </row>
    <row r="3919" spans="1:1" x14ac:dyDescent="0.2">
      <c r="A3919" t="s">
        <v>3531</v>
      </c>
    </row>
    <row r="3920" spans="1:1" x14ac:dyDescent="0.2">
      <c r="A3920" t="s">
        <v>1687</v>
      </c>
    </row>
    <row r="3921" spans="1:1" x14ac:dyDescent="0.2">
      <c r="A3921" t="s">
        <v>751</v>
      </c>
    </row>
    <row r="3922" spans="1:1" x14ac:dyDescent="0.2">
      <c r="A3922" t="s">
        <v>750</v>
      </c>
    </row>
    <row r="3923" spans="1:1" x14ac:dyDescent="0.2">
      <c r="A3923" t="s">
        <v>3532</v>
      </c>
    </row>
    <row r="3924" spans="1:1" x14ac:dyDescent="0.2">
      <c r="A3924" t="s">
        <v>3533</v>
      </c>
    </row>
    <row r="3925" spans="1:1" x14ac:dyDescent="0.2">
      <c r="A3925" t="s">
        <v>1688</v>
      </c>
    </row>
    <row r="3926" spans="1:1" x14ac:dyDescent="0.2">
      <c r="A3926" t="s">
        <v>429</v>
      </c>
    </row>
    <row r="3927" spans="1:1" x14ac:dyDescent="0.2">
      <c r="A3927" t="s">
        <v>1689</v>
      </c>
    </row>
    <row r="3928" spans="1:1" x14ac:dyDescent="0.2">
      <c r="A3928" t="s">
        <v>1690</v>
      </c>
    </row>
    <row r="3929" spans="1:1" x14ac:dyDescent="0.2">
      <c r="A3929" t="s">
        <v>3430</v>
      </c>
    </row>
    <row r="3930" spans="1:1" x14ac:dyDescent="0.2">
      <c r="A3930" t="s">
        <v>3431</v>
      </c>
    </row>
    <row r="3931" spans="1:1" x14ac:dyDescent="0.2">
      <c r="A3931" t="s">
        <v>3432</v>
      </c>
    </row>
    <row r="3932" spans="1:1" x14ac:dyDescent="0.2">
      <c r="A3932" t="s">
        <v>3433</v>
      </c>
    </row>
    <row r="3933" spans="1:1" x14ac:dyDescent="0.2">
      <c r="A3933" t="s">
        <v>3434</v>
      </c>
    </row>
    <row r="3934" spans="1:1" x14ac:dyDescent="0.2">
      <c r="A3934" t="s">
        <v>524</v>
      </c>
    </row>
    <row r="3935" spans="1:1" x14ac:dyDescent="0.2">
      <c r="A3935" t="s">
        <v>3435</v>
      </c>
    </row>
    <row r="3936" spans="1:1" x14ac:dyDescent="0.2">
      <c r="A3936" t="s">
        <v>3436</v>
      </c>
    </row>
    <row r="3937" spans="1:1" x14ac:dyDescent="0.2">
      <c r="A3937" t="s">
        <v>3437</v>
      </c>
    </row>
    <row r="3938" spans="1:1" x14ac:dyDescent="0.2">
      <c r="A3938" t="s">
        <v>3438</v>
      </c>
    </row>
    <row r="3939" spans="1:1" x14ac:dyDescent="0.2">
      <c r="A3939" t="s">
        <v>5541</v>
      </c>
    </row>
    <row r="3940" spans="1:1" x14ac:dyDescent="0.2">
      <c r="A3940" t="s">
        <v>3534</v>
      </c>
    </row>
    <row r="3941" spans="1:1" x14ac:dyDescent="0.2">
      <c r="A3941" t="s">
        <v>3535</v>
      </c>
    </row>
    <row r="3942" spans="1:1" x14ac:dyDescent="0.2">
      <c r="A3942" t="s">
        <v>3536</v>
      </c>
    </row>
    <row r="3943" spans="1:1" x14ac:dyDescent="0.2">
      <c r="A3943" t="s">
        <v>3537</v>
      </c>
    </row>
    <row r="3944" spans="1:1" x14ac:dyDescent="0.2">
      <c r="A3944" t="s">
        <v>62</v>
      </c>
    </row>
    <row r="3945" spans="1:1" x14ac:dyDescent="0.2">
      <c r="A3945" t="s">
        <v>3538</v>
      </c>
    </row>
    <row r="3946" spans="1:1" x14ac:dyDescent="0.2">
      <c r="A3946" t="s">
        <v>203</v>
      </c>
    </row>
    <row r="3947" spans="1:1" x14ac:dyDescent="0.2">
      <c r="A3947" t="s">
        <v>201</v>
      </c>
    </row>
    <row r="3948" spans="1:1" x14ac:dyDescent="0.2">
      <c r="A3948" t="s">
        <v>1338</v>
      </c>
    </row>
    <row r="3949" spans="1:1" x14ac:dyDescent="0.2">
      <c r="A3949" t="s">
        <v>5542</v>
      </c>
    </row>
    <row r="3950" spans="1:1" x14ac:dyDescent="0.2">
      <c r="A3950" t="s">
        <v>205</v>
      </c>
    </row>
    <row r="3951" spans="1:1" x14ac:dyDescent="0.2">
      <c r="A3951" t="s">
        <v>3539</v>
      </c>
    </row>
    <row r="3952" spans="1:1" x14ac:dyDescent="0.2">
      <c r="A3952" t="s">
        <v>4028</v>
      </c>
    </row>
    <row r="3953" spans="1:1" x14ac:dyDescent="0.2">
      <c r="A3953" t="s">
        <v>5543</v>
      </c>
    </row>
    <row r="3954" spans="1:1" x14ac:dyDescent="0.2">
      <c r="A3954" t="s">
        <v>5544</v>
      </c>
    </row>
    <row r="3955" spans="1:1" x14ac:dyDescent="0.2">
      <c r="A3955" t="s">
        <v>4029</v>
      </c>
    </row>
    <row r="3956" spans="1:1" x14ac:dyDescent="0.2">
      <c r="A3956" t="s">
        <v>4030</v>
      </c>
    </row>
    <row r="3957" spans="1:1" x14ac:dyDescent="0.2">
      <c r="A3957" t="s">
        <v>4031</v>
      </c>
    </row>
    <row r="3958" spans="1:1" x14ac:dyDescent="0.2">
      <c r="A3958" t="s">
        <v>5545</v>
      </c>
    </row>
    <row r="3959" spans="1:1" x14ac:dyDescent="0.2">
      <c r="A3959" t="s">
        <v>1691</v>
      </c>
    </row>
    <row r="3960" spans="1:1" x14ac:dyDescent="0.2">
      <c r="A3960" t="s">
        <v>775</v>
      </c>
    </row>
    <row r="3961" spans="1:1" x14ac:dyDescent="0.2">
      <c r="A3961" t="s">
        <v>776</v>
      </c>
    </row>
    <row r="3962" spans="1:1" x14ac:dyDescent="0.2">
      <c r="A3962" t="s">
        <v>4032</v>
      </c>
    </row>
    <row r="3963" spans="1:1" x14ac:dyDescent="0.2">
      <c r="A3963" t="s">
        <v>4033</v>
      </c>
    </row>
    <row r="3964" spans="1:1" x14ac:dyDescent="0.2">
      <c r="A3964" t="s">
        <v>4034</v>
      </c>
    </row>
    <row r="3965" spans="1:1" x14ac:dyDescent="0.2">
      <c r="A3965" t="s">
        <v>4035</v>
      </c>
    </row>
    <row r="3966" spans="1:1" x14ac:dyDescent="0.2">
      <c r="A3966" t="s">
        <v>1619</v>
      </c>
    </row>
    <row r="3967" spans="1:1" x14ac:dyDescent="0.2">
      <c r="A3967" t="s">
        <v>4036</v>
      </c>
    </row>
    <row r="3968" spans="1:1" x14ac:dyDescent="0.2">
      <c r="A3968" t="s">
        <v>1692</v>
      </c>
    </row>
    <row r="3969" spans="1:1" x14ac:dyDescent="0.2">
      <c r="A3969" t="s">
        <v>4037</v>
      </c>
    </row>
    <row r="3970" spans="1:1" x14ac:dyDescent="0.2">
      <c r="A3970" t="s">
        <v>4038</v>
      </c>
    </row>
    <row r="3971" spans="1:1" x14ac:dyDescent="0.2">
      <c r="A3971" t="s">
        <v>5546</v>
      </c>
    </row>
    <row r="3972" spans="1:1" x14ac:dyDescent="0.2">
      <c r="A3972" t="s">
        <v>4039</v>
      </c>
    </row>
    <row r="3973" spans="1:1" x14ac:dyDescent="0.2">
      <c r="A3973" t="s">
        <v>4040</v>
      </c>
    </row>
    <row r="3974" spans="1:1" x14ac:dyDescent="0.2">
      <c r="A3974" t="s">
        <v>5547</v>
      </c>
    </row>
    <row r="3975" spans="1:1" x14ac:dyDescent="0.2">
      <c r="A3975" t="s">
        <v>4041</v>
      </c>
    </row>
    <row r="3976" spans="1:1" x14ac:dyDescent="0.2">
      <c r="A3976" t="s">
        <v>4042</v>
      </c>
    </row>
    <row r="3977" spans="1:1" x14ac:dyDescent="0.2">
      <c r="A3977" t="s">
        <v>4043</v>
      </c>
    </row>
    <row r="3978" spans="1:1" x14ac:dyDescent="0.2">
      <c r="A3978" t="s">
        <v>4044</v>
      </c>
    </row>
    <row r="3979" spans="1:1" x14ac:dyDescent="0.2">
      <c r="A3979" t="s">
        <v>4045</v>
      </c>
    </row>
    <row r="3980" spans="1:1" x14ac:dyDescent="0.2">
      <c r="A3980" t="s">
        <v>373</v>
      </c>
    </row>
    <row r="3981" spans="1:1" x14ac:dyDescent="0.2">
      <c r="A3981" t="s">
        <v>4548</v>
      </c>
    </row>
    <row r="3982" spans="1:1" x14ac:dyDescent="0.2">
      <c r="A3982" t="s">
        <v>4549</v>
      </c>
    </row>
    <row r="3983" spans="1:1" x14ac:dyDescent="0.2">
      <c r="A3983" t="s">
        <v>2799</v>
      </c>
    </row>
    <row r="3984" spans="1:1" x14ac:dyDescent="0.2">
      <c r="A3984" t="s">
        <v>2800</v>
      </c>
    </row>
    <row r="3985" spans="1:1" x14ac:dyDescent="0.2">
      <c r="A3985" t="s">
        <v>5548</v>
      </c>
    </row>
    <row r="3986" spans="1:1" x14ac:dyDescent="0.2">
      <c r="A3986" t="s">
        <v>2801</v>
      </c>
    </row>
    <row r="3987" spans="1:1" x14ac:dyDescent="0.2">
      <c r="A3987" t="s">
        <v>2802</v>
      </c>
    </row>
    <row r="3988" spans="1:1" x14ac:dyDescent="0.2">
      <c r="A3988" t="s">
        <v>5549</v>
      </c>
    </row>
    <row r="3989" spans="1:1" x14ac:dyDescent="0.2">
      <c r="A3989" t="s">
        <v>590</v>
      </c>
    </row>
    <row r="3990" spans="1:1" x14ac:dyDescent="0.2">
      <c r="A3990" t="s">
        <v>1694</v>
      </c>
    </row>
    <row r="3991" spans="1:1" x14ac:dyDescent="0.2">
      <c r="A3991" t="s">
        <v>2803</v>
      </c>
    </row>
    <row r="3992" spans="1:1" x14ac:dyDescent="0.2">
      <c r="A3992" t="s">
        <v>525</v>
      </c>
    </row>
    <row r="3993" spans="1:1" x14ac:dyDescent="0.2">
      <c r="A3993" t="s">
        <v>262</v>
      </c>
    </row>
    <row r="3994" spans="1:1" x14ac:dyDescent="0.2">
      <c r="A3994" t="s">
        <v>5550</v>
      </c>
    </row>
    <row r="3995" spans="1:1" x14ac:dyDescent="0.2">
      <c r="A3995" t="s">
        <v>5551</v>
      </c>
    </row>
    <row r="3996" spans="1:1" x14ac:dyDescent="0.2">
      <c r="A3996" t="s">
        <v>5552</v>
      </c>
    </row>
    <row r="3997" spans="1:1" x14ac:dyDescent="0.2">
      <c r="A3997" t="s">
        <v>3603</v>
      </c>
    </row>
    <row r="3998" spans="1:1" x14ac:dyDescent="0.2">
      <c r="A3998" t="s">
        <v>3604</v>
      </c>
    </row>
    <row r="3999" spans="1:1" x14ac:dyDescent="0.2">
      <c r="A3999" t="s">
        <v>3605</v>
      </c>
    </row>
    <row r="4000" spans="1:1" x14ac:dyDescent="0.2">
      <c r="A4000" t="s">
        <v>3606</v>
      </c>
    </row>
    <row r="4001" spans="1:1" x14ac:dyDescent="0.2">
      <c r="A4001" t="s">
        <v>5553</v>
      </c>
    </row>
    <row r="4002" spans="1:1" x14ac:dyDescent="0.2">
      <c r="A4002" t="s">
        <v>5554</v>
      </c>
    </row>
    <row r="4003" spans="1:1" x14ac:dyDescent="0.2">
      <c r="A4003" t="s">
        <v>3607</v>
      </c>
    </row>
    <row r="4004" spans="1:1" x14ac:dyDescent="0.2">
      <c r="A4004" t="s">
        <v>3608</v>
      </c>
    </row>
    <row r="4005" spans="1:1" x14ac:dyDescent="0.2">
      <c r="A4005" t="s">
        <v>3609</v>
      </c>
    </row>
    <row r="4006" spans="1:1" x14ac:dyDescent="0.2">
      <c r="A4006" t="s">
        <v>3610</v>
      </c>
    </row>
    <row r="4007" spans="1:1" x14ac:dyDescent="0.2">
      <c r="A4007" t="s">
        <v>3611</v>
      </c>
    </row>
    <row r="4008" spans="1:1" x14ac:dyDescent="0.2">
      <c r="A4008" t="s">
        <v>3612</v>
      </c>
    </row>
    <row r="4009" spans="1:1" x14ac:dyDescent="0.2">
      <c r="A4009" t="s">
        <v>3613</v>
      </c>
    </row>
    <row r="4010" spans="1:1" x14ac:dyDescent="0.2">
      <c r="A4010" t="s">
        <v>771</v>
      </c>
    </row>
    <row r="4011" spans="1:1" x14ac:dyDescent="0.2">
      <c r="A4011" t="s">
        <v>3614</v>
      </c>
    </row>
    <row r="4012" spans="1:1" x14ac:dyDescent="0.2">
      <c r="A4012" t="s">
        <v>3615</v>
      </c>
    </row>
    <row r="4013" spans="1:1" x14ac:dyDescent="0.2">
      <c r="A4013" t="s">
        <v>3616</v>
      </c>
    </row>
    <row r="4014" spans="1:1" x14ac:dyDescent="0.2">
      <c r="A4014" t="s">
        <v>3617</v>
      </c>
    </row>
    <row r="4015" spans="1:1" x14ac:dyDescent="0.2">
      <c r="A4015" t="s">
        <v>3618</v>
      </c>
    </row>
    <row r="4016" spans="1:1" x14ac:dyDescent="0.2">
      <c r="A4016" t="s">
        <v>3619</v>
      </c>
    </row>
    <row r="4017" spans="1:1" x14ac:dyDescent="0.2">
      <c r="A4017" t="s">
        <v>1065</v>
      </c>
    </row>
    <row r="4018" spans="1:1" x14ac:dyDescent="0.2">
      <c r="A4018" t="s">
        <v>1066</v>
      </c>
    </row>
    <row r="4019" spans="1:1" x14ac:dyDescent="0.2">
      <c r="A4019" t="s">
        <v>1067</v>
      </c>
    </row>
    <row r="4020" spans="1:1" x14ac:dyDescent="0.2">
      <c r="A4020" t="s">
        <v>1068</v>
      </c>
    </row>
    <row r="4021" spans="1:1" x14ac:dyDescent="0.2">
      <c r="A4021" t="s">
        <v>2609</v>
      </c>
    </row>
    <row r="4022" spans="1:1" x14ac:dyDescent="0.2">
      <c r="A4022" t="s">
        <v>2610</v>
      </c>
    </row>
    <row r="4023" spans="1:1" x14ac:dyDescent="0.2">
      <c r="A4023" t="s">
        <v>1042</v>
      </c>
    </row>
    <row r="4024" spans="1:1" x14ac:dyDescent="0.2">
      <c r="A4024" t="s">
        <v>1695</v>
      </c>
    </row>
    <row r="4025" spans="1:1" x14ac:dyDescent="0.2">
      <c r="A4025" t="s">
        <v>1043</v>
      </c>
    </row>
    <row r="4026" spans="1:1" x14ac:dyDescent="0.2">
      <c r="A4026" t="s">
        <v>1044</v>
      </c>
    </row>
    <row r="4027" spans="1:1" x14ac:dyDescent="0.2">
      <c r="A4027" t="s">
        <v>1045</v>
      </c>
    </row>
    <row r="4028" spans="1:1" x14ac:dyDescent="0.2">
      <c r="A4028" t="s">
        <v>1046</v>
      </c>
    </row>
    <row r="4029" spans="1:1" x14ac:dyDescent="0.2">
      <c r="A4029" t="s">
        <v>772</v>
      </c>
    </row>
    <row r="4030" spans="1:1" x14ac:dyDescent="0.2">
      <c r="A4030" t="s">
        <v>1047</v>
      </c>
    </row>
    <row r="4031" spans="1:1" x14ac:dyDescent="0.2">
      <c r="A4031" t="s">
        <v>1048</v>
      </c>
    </row>
    <row r="4032" spans="1:1" x14ac:dyDescent="0.2">
      <c r="A4032" t="s">
        <v>1049</v>
      </c>
    </row>
    <row r="4033" spans="1:1" x14ac:dyDescent="0.2">
      <c r="A4033" t="s">
        <v>1050</v>
      </c>
    </row>
    <row r="4034" spans="1:1" x14ac:dyDescent="0.2">
      <c r="A4034" t="s">
        <v>1051</v>
      </c>
    </row>
    <row r="4035" spans="1:1" x14ac:dyDescent="0.2">
      <c r="A4035" t="s">
        <v>1052</v>
      </c>
    </row>
    <row r="4036" spans="1:1" x14ac:dyDescent="0.2">
      <c r="A4036" t="s">
        <v>1053</v>
      </c>
    </row>
    <row r="4037" spans="1:1" x14ac:dyDescent="0.2">
      <c r="A4037" t="s">
        <v>1054</v>
      </c>
    </row>
    <row r="4038" spans="1:1" x14ac:dyDescent="0.2">
      <c r="A4038" t="s">
        <v>249</v>
      </c>
    </row>
    <row r="4039" spans="1:1" x14ac:dyDescent="0.2">
      <c r="A4039" t="s">
        <v>1055</v>
      </c>
    </row>
    <row r="4040" spans="1:1" x14ac:dyDescent="0.2">
      <c r="A4040" t="s">
        <v>1659</v>
      </c>
    </row>
    <row r="4041" spans="1:1" x14ac:dyDescent="0.2">
      <c r="A4041" t="s">
        <v>5555</v>
      </c>
    </row>
    <row r="4042" spans="1:1" x14ac:dyDescent="0.2">
      <c r="A4042" t="s">
        <v>1056</v>
      </c>
    </row>
    <row r="4043" spans="1:1" x14ac:dyDescent="0.2">
      <c r="A4043" t="s">
        <v>5556</v>
      </c>
    </row>
    <row r="4044" spans="1:1" x14ac:dyDescent="0.2">
      <c r="A4044" t="s">
        <v>1057</v>
      </c>
    </row>
    <row r="4045" spans="1:1" x14ac:dyDescent="0.2">
      <c r="A4045" t="s">
        <v>1058</v>
      </c>
    </row>
    <row r="4046" spans="1:1" x14ac:dyDescent="0.2">
      <c r="A4046" t="s">
        <v>1059</v>
      </c>
    </row>
    <row r="4047" spans="1:1" x14ac:dyDescent="0.2">
      <c r="A4047" t="s">
        <v>5557</v>
      </c>
    </row>
    <row r="4048" spans="1:1" x14ac:dyDescent="0.2">
      <c r="A4048" t="s">
        <v>1060</v>
      </c>
    </row>
    <row r="4049" spans="1:1" x14ac:dyDescent="0.2">
      <c r="A4049" t="s">
        <v>1061</v>
      </c>
    </row>
    <row r="4050" spans="1:1" x14ac:dyDescent="0.2">
      <c r="A4050" t="s">
        <v>1062</v>
      </c>
    </row>
    <row r="4051" spans="1:1" x14ac:dyDescent="0.2">
      <c r="A4051" t="s">
        <v>1063</v>
      </c>
    </row>
    <row r="4052" spans="1:1" x14ac:dyDescent="0.2">
      <c r="A4052" t="s">
        <v>1064</v>
      </c>
    </row>
    <row r="4053" spans="1:1" x14ac:dyDescent="0.2">
      <c r="A4053" t="s">
        <v>2596</v>
      </c>
    </row>
    <row r="4054" spans="1:1" x14ac:dyDescent="0.2">
      <c r="A4054" t="s">
        <v>2597</v>
      </c>
    </row>
    <row r="4055" spans="1:1" x14ac:dyDescent="0.2">
      <c r="A4055" t="s">
        <v>2598</v>
      </c>
    </row>
    <row r="4056" spans="1:1" x14ac:dyDescent="0.2">
      <c r="A4056" t="s">
        <v>2599</v>
      </c>
    </row>
    <row r="4057" spans="1:1" x14ac:dyDescent="0.2">
      <c r="A4057" t="s">
        <v>2600</v>
      </c>
    </row>
    <row r="4058" spans="1:1" x14ac:dyDescent="0.2">
      <c r="A4058" t="s">
        <v>2601</v>
      </c>
    </row>
    <row r="4059" spans="1:1" x14ac:dyDescent="0.2">
      <c r="A4059" t="s">
        <v>1696</v>
      </c>
    </row>
    <row r="4060" spans="1:1" x14ac:dyDescent="0.2">
      <c r="A4060" t="s">
        <v>2602</v>
      </c>
    </row>
    <row r="4061" spans="1:1" x14ac:dyDescent="0.2">
      <c r="A4061" t="s">
        <v>2603</v>
      </c>
    </row>
    <row r="4062" spans="1:1" x14ac:dyDescent="0.2">
      <c r="A4062" t="s">
        <v>2604</v>
      </c>
    </row>
    <row r="4063" spans="1:1" x14ac:dyDescent="0.2">
      <c r="A4063" t="s">
        <v>2605</v>
      </c>
    </row>
    <row r="4064" spans="1:1" x14ac:dyDescent="0.2">
      <c r="A4064" t="s">
        <v>2606</v>
      </c>
    </row>
    <row r="4065" spans="1:1" x14ac:dyDescent="0.2">
      <c r="A4065" t="s">
        <v>1902</v>
      </c>
    </row>
    <row r="4066" spans="1:1" x14ac:dyDescent="0.2">
      <c r="A4066" t="s">
        <v>1903</v>
      </c>
    </row>
    <row r="4067" spans="1:1" x14ac:dyDescent="0.2">
      <c r="A4067" t="s">
        <v>1904</v>
      </c>
    </row>
    <row r="4068" spans="1:1" x14ac:dyDescent="0.2">
      <c r="A4068" t="s">
        <v>1908</v>
      </c>
    </row>
    <row r="4069" spans="1:1" x14ac:dyDescent="0.2">
      <c r="A4069" t="s">
        <v>5558</v>
      </c>
    </row>
    <row r="4070" spans="1:1" x14ac:dyDescent="0.2">
      <c r="A4070" t="s">
        <v>1909</v>
      </c>
    </row>
    <row r="4071" spans="1:1" x14ac:dyDescent="0.2">
      <c r="A4071" t="s">
        <v>2607</v>
      </c>
    </row>
    <row r="4072" spans="1:1" x14ac:dyDescent="0.2">
      <c r="A4072" t="s">
        <v>2608</v>
      </c>
    </row>
    <row r="4073" spans="1:1" x14ac:dyDescent="0.2">
      <c r="A4073" t="s">
        <v>2274</v>
      </c>
    </row>
    <row r="4074" spans="1:1" x14ac:dyDescent="0.2">
      <c r="A4074" t="s">
        <v>2275</v>
      </c>
    </row>
    <row r="4075" spans="1:1" x14ac:dyDescent="0.2">
      <c r="A4075" t="s">
        <v>2276</v>
      </c>
    </row>
    <row r="4076" spans="1:1" x14ac:dyDescent="0.2">
      <c r="A4076" t="s">
        <v>2277</v>
      </c>
    </row>
    <row r="4077" spans="1:1" x14ac:dyDescent="0.2">
      <c r="A4077" t="s">
        <v>2278</v>
      </c>
    </row>
    <row r="4078" spans="1:1" x14ac:dyDescent="0.2">
      <c r="A4078" t="s">
        <v>2279</v>
      </c>
    </row>
    <row r="4079" spans="1:1" x14ac:dyDescent="0.2">
      <c r="A4079" t="s">
        <v>5559</v>
      </c>
    </row>
    <row r="4080" spans="1:1" x14ac:dyDescent="0.2">
      <c r="A4080" t="s">
        <v>2280</v>
      </c>
    </row>
    <row r="4081" spans="1:1" x14ac:dyDescent="0.2">
      <c r="A4081" t="s">
        <v>2281</v>
      </c>
    </row>
    <row r="4082" spans="1:1" x14ac:dyDescent="0.2">
      <c r="A4082" t="s">
        <v>2675</v>
      </c>
    </row>
    <row r="4083" spans="1:1" x14ac:dyDescent="0.2">
      <c r="A4083" t="s">
        <v>2676</v>
      </c>
    </row>
    <row r="4084" spans="1:1" x14ac:dyDescent="0.2">
      <c r="A4084" t="s">
        <v>2677</v>
      </c>
    </row>
    <row r="4085" spans="1:1" x14ac:dyDescent="0.2">
      <c r="A4085" t="s">
        <v>2678</v>
      </c>
    </row>
    <row r="4086" spans="1:1" x14ac:dyDescent="0.2">
      <c r="A4086" t="s">
        <v>2679</v>
      </c>
    </row>
    <row r="4087" spans="1:1" x14ac:dyDescent="0.2">
      <c r="A4087" t="s">
        <v>2680</v>
      </c>
    </row>
    <row r="4088" spans="1:1" x14ac:dyDescent="0.2">
      <c r="A4088" t="s">
        <v>2681</v>
      </c>
    </row>
    <row r="4089" spans="1:1" x14ac:dyDescent="0.2">
      <c r="A4089" t="s">
        <v>2682</v>
      </c>
    </row>
    <row r="4090" spans="1:1" x14ac:dyDescent="0.2">
      <c r="A4090" t="s">
        <v>2683</v>
      </c>
    </row>
    <row r="4091" spans="1:1" x14ac:dyDescent="0.2">
      <c r="A4091" t="s">
        <v>2684</v>
      </c>
    </row>
    <row r="4092" spans="1:1" x14ac:dyDescent="0.2">
      <c r="A4092" t="s">
        <v>2685</v>
      </c>
    </row>
    <row r="4093" spans="1:1" x14ac:dyDescent="0.2">
      <c r="A4093" t="s">
        <v>2686</v>
      </c>
    </row>
    <row r="4094" spans="1:1" x14ac:dyDescent="0.2">
      <c r="A4094" t="s">
        <v>2687</v>
      </c>
    </row>
    <row r="4095" spans="1:1" x14ac:dyDescent="0.2">
      <c r="A4095" t="s">
        <v>2688</v>
      </c>
    </row>
    <row r="4096" spans="1:1" x14ac:dyDescent="0.2">
      <c r="A4096" t="s">
        <v>5560</v>
      </c>
    </row>
    <row r="4097" spans="1:1" x14ac:dyDescent="0.2">
      <c r="A4097" t="s">
        <v>265</v>
      </c>
    </row>
    <row r="4098" spans="1:1" x14ac:dyDescent="0.2">
      <c r="A4098" t="s">
        <v>2689</v>
      </c>
    </row>
    <row r="4099" spans="1:1" x14ac:dyDescent="0.2">
      <c r="A4099" t="s">
        <v>1905</v>
      </c>
    </row>
    <row r="4100" spans="1:1" x14ac:dyDescent="0.2">
      <c r="A4100" t="s">
        <v>1906</v>
      </c>
    </row>
    <row r="4101" spans="1:1" x14ac:dyDescent="0.2">
      <c r="A4101" t="s">
        <v>1907</v>
      </c>
    </row>
    <row r="4102" spans="1:1" x14ac:dyDescent="0.2">
      <c r="A4102" t="s">
        <v>2690</v>
      </c>
    </row>
    <row r="4103" spans="1:1" x14ac:dyDescent="0.2">
      <c r="A4103" t="s">
        <v>2691</v>
      </c>
    </row>
    <row r="4104" spans="1:1" x14ac:dyDescent="0.2">
      <c r="A4104" t="s">
        <v>2692</v>
      </c>
    </row>
    <row r="4105" spans="1:1" x14ac:dyDescent="0.2">
      <c r="A4105" t="s">
        <v>2693</v>
      </c>
    </row>
    <row r="4106" spans="1:1" x14ac:dyDescent="0.2">
      <c r="A4106" t="s">
        <v>3583</v>
      </c>
    </row>
    <row r="4107" spans="1:1" x14ac:dyDescent="0.2">
      <c r="A4107" t="s">
        <v>2912</v>
      </c>
    </row>
    <row r="4108" spans="1:1" x14ac:dyDescent="0.2">
      <c r="A4108" t="s">
        <v>2913</v>
      </c>
    </row>
    <row r="4109" spans="1:1" x14ac:dyDescent="0.2">
      <c r="A4109" t="s">
        <v>3700</v>
      </c>
    </row>
    <row r="4110" spans="1:1" x14ac:dyDescent="0.2">
      <c r="A4110" t="s">
        <v>3701</v>
      </c>
    </row>
    <row r="4111" spans="1:1" x14ac:dyDescent="0.2">
      <c r="A4111" t="s">
        <v>3702</v>
      </c>
    </row>
    <row r="4112" spans="1:1" x14ac:dyDescent="0.2">
      <c r="A4112" t="s">
        <v>763</v>
      </c>
    </row>
    <row r="4113" spans="1:1" x14ac:dyDescent="0.2">
      <c r="A4113" t="s">
        <v>3703</v>
      </c>
    </row>
    <row r="4114" spans="1:1" x14ac:dyDescent="0.2">
      <c r="A4114" t="s">
        <v>5561</v>
      </c>
    </row>
    <row r="4115" spans="1:1" x14ac:dyDescent="0.2">
      <c r="A4115" t="s">
        <v>3704</v>
      </c>
    </row>
    <row r="4116" spans="1:1" x14ac:dyDescent="0.2">
      <c r="A4116" t="s">
        <v>3705</v>
      </c>
    </row>
    <row r="4117" spans="1:1" x14ac:dyDescent="0.2">
      <c r="A4117" t="s">
        <v>3706</v>
      </c>
    </row>
    <row r="4118" spans="1:1" x14ac:dyDescent="0.2">
      <c r="A4118" t="s">
        <v>3707</v>
      </c>
    </row>
    <row r="4119" spans="1:1" x14ac:dyDescent="0.2">
      <c r="A4119" t="s">
        <v>3708</v>
      </c>
    </row>
    <row r="4120" spans="1:1" x14ac:dyDescent="0.2">
      <c r="A4120" t="s">
        <v>2915</v>
      </c>
    </row>
    <row r="4121" spans="1:1" x14ac:dyDescent="0.2">
      <c r="A4121" t="s">
        <v>2916</v>
      </c>
    </row>
    <row r="4122" spans="1:1" x14ac:dyDescent="0.2">
      <c r="A4122" t="s">
        <v>2917</v>
      </c>
    </row>
    <row r="4123" spans="1:1" x14ac:dyDescent="0.2">
      <c r="A4123" t="s">
        <v>2918</v>
      </c>
    </row>
    <row r="4124" spans="1:1" x14ac:dyDescent="0.2">
      <c r="A4124" t="s">
        <v>2258</v>
      </c>
    </row>
    <row r="4125" spans="1:1" x14ac:dyDescent="0.2">
      <c r="A4125" t="s">
        <v>2259</v>
      </c>
    </row>
    <row r="4126" spans="1:1" x14ac:dyDescent="0.2">
      <c r="A4126" t="s">
        <v>3890</v>
      </c>
    </row>
    <row r="4127" spans="1:1" x14ac:dyDescent="0.2">
      <c r="A4127" t="s">
        <v>3891</v>
      </c>
    </row>
    <row r="4128" spans="1:1" x14ac:dyDescent="0.2">
      <c r="A4128" t="s">
        <v>3892</v>
      </c>
    </row>
    <row r="4129" spans="1:1" x14ac:dyDescent="0.2">
      <c r="A4129" t="s">
        <v>3893</v>
      </c>
    </row>
    <row r="4130" spans="1:1" x14ac:dyDescent="0.2">
      <c r="A4130" t="s">
        <v>255</v>
      </c>
    </row>
    <row r="4131" spans="1:1" x14ac:dyDescent="0.2">
      <c r="A4131" t="s">
        <v>3894</v>
      </c>
    </row>
    <row r="4132" spans="1:1" x14ac:dyDescent="0.2">
      <c r="A4132" t="s">
        <v>3895</v>
      </c>
    </row>
    <row r="4133" spans="1:1" x14ac:dyDescent="0.2">
      <c r="A4133" t="s">
        <v>5562</v>
      </c>
    </row>
    <row r="4134" spans="1:1" x14ac:dyDescent="0.2">
      <c r="A4134" t="s">
        <v>3896</v>
      </c>
    </row>
    <row r="4135" spans="1:1" x14ac:dyDescent="0.2">
      <c r="A4135" t="s">
        <v>3897</v>
      </c>
    </row>
    <row r="4136" spans="1:1" x14ac:dyDescent="0.2">
      <c r="A4136" t="s">
        <v>3898</v>
      </c>
    </row>
    <row r="4137" spans="1:1" x14ac:dyDescent="0.2">
      <c r="A4137" t="s">
        <v>3899</v>
      </c>
    </row>
    <row r="4138" spans="1:1" x14ac:dyDescent="0.2">
      <c r="A4138" t="s">
        <v>3900</v>
      </c>
    </row>
    <row r="4139" spans="1:1" x14ac:dyDescent="0.2">
      <c r="A4139" t="s">
        <v>3901</v>
      </c>
    </row>
    <row r="4140" spans="1:1" x14ac:dyDescent="0.2">
      <c r="A4140" t="s">
        <v>3902</v>
      </c>
    </row>
    <row r="4141" spans="1:1" x14ac:dyDescent="0.2">
      <c r="A4141" t="s">
        <v>3903</v>
      </c>
    </row>
    <row r="4142" spans="1:1" x14ac:dyDescent="0.2">
      <c r="A4142" t="s">
        <v>3904</v>
      </c>
    </row>
    <row r="4143" spans="1:1" x14ac:dyDescent="0.2">
      <c r="A4143" t="s">
        <v>3905</v>
      </c>
    </row>
    <row r="4144" spans="1:1" x14ac:dyDescent="0.2">
      <c r="A4144" t="s">
        <v>3906</v>
      </c>
    </row>
    <row r="4145" spans="1:1" x14ac:dyDescent="0.2">
      <c r="A4145" t="s">
        <v>3907</v>
      </c>
    </row>
    <row r="4146" spans="1:1" x14ac:dyDescent="0.2">
      <c r="A4146" t="s">
        <v>3908</v>
      </c>
    </row>
    <row r="4147" spans="1:1" x14ac:dyDescent="0.2">
      <c r="A4147" t="s">
        <v>3909</v>
      </c>
    </row>
    <row r="4148" spans="1:1" x14ac:dyDescent="0.2">
      <c r="A4148" t="s">
        <v>3910</v>
      </c>
    </row>
    <row r="4149" spans="1:1" x14ac:dyDescent="0.2">
      <c r="A4149" t="s">
        <v>3911</v>
      </c>
    </row>
    <row r="4150" spans="1:1" x14ac:dyDescent="0.2">
      <c r="A4150" t="s">
        <v>3912</v>
      </c>
    </row>
    <row r="4151" spans="1:1" x14ac:dyDescent="0.2">
      <c r="A4151" t="s">
        <v>1698</v>
      </c>
    </row>
    <row r="4152" spans="1:1" x14ac:dyDescent="0.2">
      <c r="A4152" t="s">
        <v>1697</v>
      </c>
    </row>
    <row r="4153" spans="1:1" x14ac:dyDescent="0.2">
      <c r="A4153" t="s">
        <v>3914</v>
      </c>
    </row>
    <row r="4154" spans="1:1" x14ac:dyDescent="0.2">
      <c r="A4154" t="s">
        <v>3915</v>
      </c>
    </row>
    <row r="4155" spans="1:1" x14ac:dyDescent="0.2">
      <c r="A4155" t="s">
        <v>3913</v>
      </c>
    </row>
    <row r="4156" spans="1:1" x14ac:dyDescent="0.2">
      <c r="A4156" t="s">
        <v>3916</v>
      </c>
    </row>
    <row r="4157" spans="1:1" x14ac:dyDescent="0.2">
      <c r="A4157" t="s">
        <v>3917</v>
      </c>
    </row>
    <row r="4158" spans="1:1" x14ac:dyDescent="0.2">
      <c r="A4158" t="s">
        <v>1771</v>
      </c>
    </row>
    <row r="4159" spans="1:1" x14ac:dyDescent="0.2">
      <c r="A4159" t="s">
        <v>229</v>
      </c>
    </row>
    <row r="4160" spans="1:1" x14ac:dyDescent="0.2">
      <c r="A4160" t="s">
        <v>3918</v>
      </c>
    </row>
    <row r="4161" spans="1:1" x14ac:dyDescent="0.2">
      <c r="A4161" t="s">
        <v>395</v>
      </c>
    </row>
    <row r="4162" spans="1:1" x14ac:dyDescent="0.2">
      <c r="A4162" t="s">
        <v>3919</v>
      </c>
    </row>
    <row r="4163" spans="1:1" x14ac:dyDescent="0.2">
      <c r="A4163" t="s">
        <v>1770</v>
      </c>
    </row>
    <row r="4164" spans="1:1" x14ac:dyDescent="0.2">
      <c r="A4164" t="s">
        <v>5563</v>
      </c>
    </row>
    <row r="4165" spans="1:1" x14ac:dyDescent="0.2">
      <c r="A4165" t="s">
        <v>3920</v>
      </c>
    </row>
    <row r="4166" spans="1:1" x14ac:dyDescent="0.2">
      <c r="A4166" t="s">
        <v>264</v>
      </c>
    </row>
    <row r="4167" spans="1:1" x14ac:dyDescent="0.2">
      <c r="A4167" t="s">
        <v>3921</v>
      </c>
    </row>
    <row r="4168" spans="1:1" x14ac:dyDescent="0.2">
      <c r="A4168" t="s">
        <v>3822</v>
      </c>
    </row>
    <row r="4169" spans="1:1" x14ac:dyDescent="0.2">
      <c r="A4169" t="s">
        <v>3823</v>
      </c>
    </row>
    <row r="4170" spans="1:1" x14ac:dyDescent="0.2">
      <c r="A4170" t="s">
        <v>3824</v>
      </c>
    </row>
    <row r="4171" spans="1:1" x14ac:dyDescent="0.2">
      <c r="A4171" t="s">
        <v>3825</v>
      </c>
    </row>
    <row r="4172" spans="1:1" x14ac:dyDescent="0.2">
      <c r="A4172" t="s">
        <v>3826</v>
      </c>
    </row>
    <row r="4173" spans="1:1" x14ac:dyDescent="0.2">
      <c r="A4173" t="s">
        <v>3827</v>
      </c>
    </row>
    <row r="4174" spans="1:1" x14ac:dyDescent="0.2">
      <c r="A4174" t="s">
        <v>3828</v>
      </c>
    </row>
    <row r="4175" spans="1:1" x14ac:dyDescent="0.2">
      <c r="A4175" t="s">
        <v>3829</v>
      </c>
    </row>
    <row r="4176" spans="1:1" x14ac:dyDescent="0.2">
      <c r="A4176" t="s">
        <v>3830</v>
      </c>
    </row>
    <row r="4177" spans="1:1" x14ac:dyDescent="0.2">
      <c r="A4177" t="s">
        <v>198</v>
      </c>
    </row>
    <row r="4178" spans="1:1" x14ac:dyDescent="0.2">
      <c r="A4178" t="s">
        <v>3831</v>
      </c>
    </row>
    <row r="4179" spans="1:1" x14ac:dyDescent="0.2">
      <c r="A4179" t="s">
        <v>3832</v>
      </c>
    </row>
    <row r="4180" spans="1:1" x14ac:dyDescent="0.2">
      <c r="A4180" t="s">
        <v>5564</v>
      </c>
    </row>
    <row r="4181" spans="1:1" x14ac:dyDescent="0.2">
      <c r="A4181" t="s">
        <v>5565</v>
      </c>
    </row>
    <row r="4182" spans="1:1" x14ac:dyDescent="0.2">
      <c r="A4182" t="s">
        <v>5566</v>
      </c>
    </row>
    <row r="4183" spans="1:1" x14ac:dyDescent="0.2">
      <c r="A4183" t="s">
        <v>5567</v>
      </c>
    </row>
    <row r="4184" spans="1:1" x14ac:dyDescent="0.2">
      <c r="A4184" t="s">
        <v>5568</v>
      </c>
    </row>
    <row r="4185" spans="1:1" x14ac:dyDescent="0.2">
      <c r="A4185" t="s">
        <v>5569</v>
      </c>
    </row>
    <row r="4186" spans="1:1" x14ac:dyDescent="0.2">
      <c r="A4186" t="s">
        <v>5570</v>
      </c>
    </row>
    <row r="4187" spans="1:1" x14ac:dyDescent="0.2">
      <c r="A4187" t="s">
        <v>5571</v>
      </c>
    </row>
    <row r="4188" spans="1:1" x14ac:dyDescent="0.2">
      <c r="A4188" t="s">
        <v>5572</v>
      </c>
    </row>
    <row r="4189" spans="1:1" x14ac:dyDescent="0.2">
      <c r="A4189" t="s">
        <v>5573</v>
      </c>
    </row>
    <row r="4190" spans="1:1" x14ac:dyDescent="0.2">
      <c r="A4190" t="s">
        <v>5574</v>
      </c>
    </row>
    <row r="4191" spans="1:1" x14ac:dyDescent="0.2">
      <c r="A4191" t="s">
        <v>5575</v>
      </c>
    </row>
    <row r="4192" spans="1:1" x14ac:dyDescent="0.2">
      <c r="A4192" t="s">
        <v>5576</v>
      </c>
    </row>
    <row r="4193" spans="1:1" x14ac:dyDescent="0.2">
      <c r="A4193" t="s">
        <v>5577</v>
      </c>
    </row>
    <row r="4194" spans="1:1" x14ac:dyDescent="0.2">
      <c r="A4194" t="s">
        <v>5578</v>
      </c>
    </row>
    <row r="4195" spans="1:1" x14ac:dyDescent="0.2">
      <c r="A4195" t="s">
        <v>5579</v>
      </c>
    </row>
    <row r="4196" spans="1:1" x14ac:dyDescent="0.2">
      <c r="A4196" t="s">
        <v>5580</v>
      </c>
    </row>
    <row r="4197" spans="1:1" x14ac:dyDescent="0.2">
      <c r="A4197" t="s">
        <v>5581</v>
      </c>
    </row>
    <row r="4198" spans="1:1" x14ac:dyDescent="0.2">
      <c r="A4198" t="s">
        <v>5582</v>
      </c>
    </row>
    <row r="4199" spans="1:1" x14ac:dyDescent="0.2">
      <c r="A4199" t="s">
        <v>5583</v>
      </c>
    </row>
    <row r="4200" spans="1:1" x14ac:dyDescent="0.2">
      <c r="A4200" t="s">
        <v>5584</v>
      </c>
    </row>
    <row r="4201" spans="1:1" x14ac:dyDescent="0.2">
      <c r="A4201" t="s">
        <v>5585</v>
      </c>
    </row>
    <row r="4202" spans="1:1" x14ac:dyDescent="0.2">
      <c r="A4202" t="s">
        <v>5586</v>
      </c>
    </row>
    <row r="4203" spans="1:1" x14ac:dyDescent="0.2">
      <c r="A4203" t="s">
        <v>3833</v>
      </c>
    </row>
    <row r="4204" spans="1:1" x14ac:dyDescent="0.2">
      <c r="A4204" t="s">
        <v>5587</v>
      </c>
    </row>
    <row r="4205" spans="1:1" x14ac:dyDescent="0.2">
      <c r="A4205" t="s">
        <v>5588</v>
      </c>
    </row>
    <row r="4206" spans="1:1" x14ac:dyDescent="0.2">
      <c r="A4206" t="s">
        <v>3955</v>
      </c>
    </row>
    <row r="4207" spans="1:1" x14ac:dyDescent="0.2">
      <c r="A4207" t="s">
        <v>3956</v>
      </c>
    </row>
    <row r="4208" spans="1:1" x14ac:dyDescent="0.2">
      <c r="A4208" t="s">
        <v>3957</v>
      </c>
    </row>
    <row r="4209" spans="1:1" x14ac:dyDescent="0.2">
      <c r="A4209" t="s">
        <v>3958</v>
      </c>
    </row>
    <row r="4210" spans="1:1" x14ac:dyDescent="0.2">
      <c r="A4210" t="s">
        <v>3959</v>
      </c>
    </row>
    <row r="4211" spans="1:1" x14ac:dyDescent="0.2">
      <c r="A4211" t="s">
        <v>3960</v>
      </c>
    </row>
    <row r="4212" spans="1:1" x14ac:dyDescent="0.2">
      <c r="A4212" t="s">
        <v>3961</v>
      </c>
    </row>
    <row r="4213" spans="1:1" x14ac:dyDescent="0.2">
      <c r="A4213" t="s">
        <v>691</v>
      </c>
    </row>
    <row r="4214" spans="1:1" x14ac:dyDescent="0.2">
      <c r="A4214" t="s">
        <v>3962</v>
      </c>
    </row>
    <row r="4215" spans="1:1" x14ac:dyDescent="0.2">
      <c r="A4215" t="s">
        <v>3963</v>
      </c>
    </row>
    <row r="4216" spans="1:1" x14ac:dyDescent="0.2">
      <c r="A4216" t="s">
        <v>3964</v>
      </c>
    </row>
    <row r="4217" spans="1:1" x14ac:dyDescent="0.2">
      <c r="A4217" t="s">
        <v>3965</v>
      </c>
    </row>
    <row r="4218" spans="1:1" x14ac:dyDescent="0.2">
      <c r="A4218" t="s">
        <v>5589</v>
      </c>
    </row>
    <row r="4219" spans="1:1" x14ac:dyDescent="0.2">
      <c r="A4219" t="s">
        <v>3966</v>
      </c>
    </row>
    <row r="4220" spans="1:1" x14ac:dyDescent="0.2">
      <c r="A4220" t="s">
        <v>3967</v>
      </c>
    </row>
    <row r="4221" spans="1:1" x14ac:dyDescent="0.2">
      <c r="A4221" t="s">
        <v>3968</v>
      </c>
    </row>
    <row r="4222" spans="1:1" x14ac:dyDescent="0.2">
      <c r="A4222" t="s">
        <v>3969</v>
      </c>
    </row>
    <row r="4223" spans="1:1" x14ac:dyDescent="0.2">
      <c r="A4223" t="s">
        <v>3715</v>
      </c>
    </row>
    <row r="4224" spans="1:1" x14ac:dyDescent="0.2">
      <c r="A4224" t="s">
        <v>3716</v>
      </c>
    </row>
    <row r="4225" spans="1:1" x14ac:dyDescent="0.2">
      <c r="A4225" t="s">
        <v>3717</v>
      </c>
    </row>
    <row r="4226" spans="1:1" x14ac:dyDescent="0.2">
      <c r="A4226" t="s">
        <v>3718</v>
      </c>
    </row>
    <row r="4227" spans="1:1" x14ac:dyDescent="0.2">
      <c r="A4227" t="s">
        <v>3719</v>
      </c>
    </row>
    <row r="4228" spans="1:1" x14ac:dyDescent="0.2">
      <c r="A4228" t="s">
        <v>3720</v>
      </c>
    </row>
    <row r="4229" spans="1:1" x14ac:dyDescent="0.2">
      <c r="A4229" t="s">
        <v>3721</v>
      </c>
    </row>
    <row r="4230" spans="1:1" x14ac:dyDescent="0.2">
      <c r="A4230" t="s">
        <v>3722</v>
      </c>
    </row>
    <row r="4231" spans="1:1" x14ac:dyDescent="0.2">
      <c r="A4231" t="s">
        <v>3723</v>
      </c>
    </row>
    <row r="4232" spans="1:1" x14ac:dyDescent="0.2">
      <c r="A4232" t="s">
        <v>3724</v>
      </c>
    </row>
    <row r="4233" spans="1:1" x14ac:dyDescent="0.2">
      <c r="A4233" t="s">
        <v>3725</v>
      </c>
    </row>
    <row r="4234" spans="1:1" x14ac:dyDescent="0.2">
      <c r="A4234" t="s">
        <v>5590</v>
      </c>
    </row>
    <row r="4235" spans="1:1" x14ac:dyDescent="0.2">
      <c r="A4235" t="s">
        <v>3726</v>
      </c>
    </row>
    <row r="4236" spans="1:1" x14ac:dyDescent="0.2">
      <c r="A4236" t="s">
        <v>5591</v>
      </c>
    </row>
    <row r="4237" spans="1:1" x14ac:dyDescent="0.2">
      <c r="A4237" t="s">
        <v>3727</v>
      </c>
    </row>
    <row r="4238" spans="1:1" x14ac:dyDescent="0.2">
      <c r="A4238" t="s">
        <v>3728</v>
      </c>
    </row>
    <row r="4239" spans="1:1" x14ac:dyDescent="0.2">
      <c r="A4239" t="s">
        <v>3729</v>
      </c>
    </row>
    <row r="4240" spans="1:1" x14ac:dyDescent="0.2">
      <c r="A4240" t="s">
        <v>3730</v>
      </c>
    </row>
    <row r="4241" spans="1:1" x14ac:dyDescent="0.2">
      <c r="A4241" t="s">
        <v>3731</v>
      </c>
    </row>
    <row r="4242" spans="1:1" x14ac:dyDescent="0.2">
      <c r="A4242" t="s">
        <v>3732</v>
      </c>
    </row>
    <row r="4243" spans="1:1" x14ac:dyDescent="0.2">
      <c r="A4243" t="s">
        <v>3733</v>
      </c>
    </row>
    <row r="4244" spans="1:1" x14ac:dyDescent="0.2">
      <c r="A4244" t="s">
        <v>3834</v>
      </c>
    </row>
    <row r="4245" spans="1:1" x14ac:dyDescent="0.2">
      <c r="A4245" t="s">
        <v>5592</v>
      </c>
    </row>
    <row r="4246" spans="1:1" x14ac:dyDescent="0.2">
      <c r="A4246" t="s">
        <v>5593</v>
      </c>
    </row>
    <row r="4247" spans="1:1" x14ac:dyDescent="0.2">
      <c r="A4247" t="s">
        <v>3835</v>
      </c>
    </row>
    <row r="4248" spans="1:1" x14ac:dyDescent="0.2">
      <c r="A4248" t="s">
        <v>3836</v>
      </c>
    </row>
    <row r="4249" spans="1:1" x14ac:dyDescent="0.2">
      <c r="A4249" t="s">
        <v>3837</v>
      </c>
    </row>
    <row r="4250" spans="1:1" x14ac:dyDescent="0.2">
      <c r="A4250" t="s">
        <v>3838</v>
      </c>
    </row>
    <row r="4251" spans="1:1" x14ac:dyDescent="0.2">
      <c r="A4251" t="s">
        <v>3839</v>
      </c>
    </row>
    <row r="4252" spans="1:1" x14ac:dyDescent="0.2">
      <c r="A4252" t="s">
        <v>3840</v>
      </c>
    </row>
    <row r="4253" spans="1:1" x14ac:dyDescent="0.2">
      <c r="A4253" t="s">
        <v>3841</v>
      </c>
    </row>
    <row r="4254" spans="1:1" x14ac:dyDescent="0.2">
      <c r="A4254" t="s">
        <v>3842</v>
      </c>
    </row>
    <row r="4255" spans="1:1" x14ac:dyDescent="0.2">
      <c r="A4255" t="s">
        <v>3843</v>
      </c>
    </row>
    <row r="4256" spans="1:1" x14ac:dyDescent="0.2">
      <c r="A4256" t="s">
        <v>3844</v>
      </c>
    </row>
    <row r="4257" spans="1:1" x14ac:dyDescent="0.2">
      <c r="A4257" t="s">
        <v>5594</v>
      </c>
    </row>
    <row r="4258" spans="1:1" x14ac:dyDescent="0.2">
      <c r="A4258" t="s">
        <v>5595</v>
      </c>
    </row>
    <row r="4259" spans="1:1" x14ac:dyDescent="0.2">
      <c r="A4259" t="s">
        <v>5596</v>
      </c>
    </row>
    <row r="4260" spans="1:1" x14ac:dyDescent="0.2">
      <c r="A4260" t="s">
        <v>5597</v>
      </c>
    </row>
    <row r="4261" spans="1:1" x14ac:dyDescent="0.2">
      <c r="A4261" t="s">
        <v>5598</v>
      </c>
    </row>
    <row r="4262" spans="1:1" x14ac:dyDescent="0.2">
      <c r="A4262" t="s">
        <v>5599</v>
      </c>
    </row>
    <row r="4263" spans="1:1" x14ac:dyDescent="0.2">
      <c r="A4263" t="s">
        <v>5600</v>
      </c>
    </row>
    <row r="4264" spans="1:1" x14ac:dyDescent="0.2">
      <c r="A4264" t="s">
        <v>5601</v>
      </c>
    </row>
    <row r="4265" spans="1:1" x14ac:dyDescent="0.2">
      <c r="A4265" t="s">
        <v>5602</v>
      </c>
    </row>
    <row r="4266" spans="1:1" x14ac:dyDescent="0.2">
      <c r="A4266" t="s">
        <v>5603</v>
      </c>
    </row>
    <row r="4267" spans="1:1" x14ac:dyDescent="0.2">
      <c r="A4267" t="s">
        <v>5604</v>
      </c>
    </row>
    <row r="4268" spans="1:1" x14ac:dyDescent="0.2">
      <c r="A4268" t="s">
        <v>5605</v>
      </c>
    </row>
    <row r="4269" spans="1:1" x14ac:dyDescent="0.2">
      <c r="A4269" t="s">
        <v>5606</v>
      </c>
    </row>
    <row r="4270" spans="1:1" x14ac:dyDescent="0.2">
      <c r="A4270" t="s">
        <v>5607</v>
      </c>
    </row>
    <row r="4271" spans="1:1" x14ac:dyDescent="0.2">
      <c r="A4271" t="s">
        <v>5608</v>
      </c>
    </row>
    <row r="4272" spans="1:1" x14ac:dyDescent="0.2">
      <c r="A4272" t="s">
        <v>5609</v>
      </c>
    </row>
    <row r="4273" spans="1:1" x14ac:dyDescent="0.2">
      <c r="A4273" t="s">
        <v>5610</v>
      </c>
    </row>
    <row r="4274" spans="1:1" x14ac:dyDescent="0.2">
      <c r="A4274" t="s">
        <v>5611</v>
      </c>
    </row>
    <row r="4275" spans="1:1" x14ac:dyDescent="0.2">
      <c r="A4275" t="s">
        <v>5612</v>
      </c>
    </row>
    <row r="4276" spans="1:1" x14ac:dyDescent="0.2">
      <c r="A4276" t="s">
        <v>5613</v>
      </c>
    </row>
    <row r="4277" spans="1:1" x14ac:dyDescent="0.2">
      <c r="A4277" t="s">
        <v>5614</v>
      </c>
    </row>
    <row r="4278" spans="1:1" x14ac:dyDescent="0.2">
      <c r="A4278" t="s">
        <v>5615</v>
      </c>
    </row>
    <row r="4279" spans="1:1" x14ac:dyDescent="0.2">
      <c r="A4279" t="s">
        <v>5616</v>
      </c>
    </row>
    <row r="4280" spans="1:1" x14ac:dyDescent="0.2">
      <c r="A4280" t="s">
        <v>5617</v>
      </c>
    </row>
    <row r="4281" spans="1:1" x14ac:dyDescent="0.2">
      <c r="A4281" t="s">
        <v>5618</v>
      </c>
    </row>
    <row r="4282" spans="1:1" x14ac:dyDescent="0.2">
      <c r="A4282" t="s">
        <v>5619</v>
      </c>
    </row>
    <row r="4283" spans="1:1" x14ac:dyDescent="0.2">
      <c r="A4283" t="s">
        <v>5620</v>
      </c>
    </row>
    <row r="4284" spans="1:1" x14ac:dyDescent="0.2">
      <c r="A4284" t="s">
        <v>5621</v>
      </c>
    </row>
    <row r="4285" spans="1:1" x14ac:dyDescent="0.2">
      <c r="A4285" t="s">
        <v>5622</v>
      </c>
    </row>
    <row r="4286" spans="1:1" x14ac:dyDescent="0.2">
      <c r="A4286" t="s">
        <v>5623</v>
      </c>
    </row>
    <row r="4287" spans="1:1" x14ac:dyDescent="0.2">
      <c r="A4287" t="s">
        <v>5624</v>
      </c>
    </row>
    <row r="4288" spans="1:1" x14ac:dyDescent="0.2">
      <c r="A4288" t="s">
        <v>5625</v>
      </c>
    </row>
    <row r="4289" spans="1:1" x14ac:dyDescent="0.2">
      <c r="A4289" t="s">
        <v>5626</v>
      </c>
    </row>
    <row r="4290" spans="1:1" x14ac:dyDescent="0.2">
      <c r="A4290" t="s">
        <v>5627</v>
      </c>
    </row>
    <row r="4291" spans="1:1" x14ac:dyDescent="0.2">
      <c r="A4291" t="s">
        <v>5628</v>
      </c>
    </row>
    <row r="4292" spans="1:1" x14ac:dyDescent="0.2">
      <c r="A4292" t="s">
        <v>5629</v>
      </c>
    </row>
    <row r="4293" spans="1:1" x14ac:dyDescent="0.2">
      <c r="A4293" t="s">
        <v>3845</v>
      </c>
    </row>
    <row r="4294" spans="1:1" x14ac:dyDescent="0.2">
      <c r="A4294" t="s">
        <v>3846</v>
      </c>
    </row>
    <row r="4295" spans="1:1" x14ac:dyDescent="0.2">
      <c r="A4295" t="s">
        <v>3847</v>
      </c>
    </row>
    <row r="4296" spans="1:1" x14ac:dyDescent="0.2">
      <c r="A4296" t="s">
        <v>3848</v>
      </c>
    </row>
    <row r="4297" spans="1:1" x14ac:dyDescent="0.2">
      <c r="A4297" t="s">
        <v>3849</v>
      </c>
    </row>
    <row r="4298" spans="1:1" x14ac:dyDescent="0.2">
      <c r="A4298" t="s">
        <v>3850</v>
      </c>
    </row>
    <row r="4299" spans="1:1" x14ac:dyDescent="0.2">
      <c r="A4299" t="s">
        <v>3851</v>
      </c>
    </row>
    <row r="4300" spans="1:1" x14ac:dyDescent="0.2">
      <c r="A4300" t="s">
        <v>3852</v>
      </c>
    </row>
    <row r="4301" spans="1:1" x14ac:dyDescent="0.2">
      <c r="A4301" t="s">
        <v>3853</v>
      </c>
    </row>
    <row r="4302" spans="1:1" x14ac:dyDescent="0.2">
      <c r="A4302" t="s">
        <v>3854</v>
      </c>
    </row>
    <row r="4303" spans="1:1" x14ac:dyDescent="0.2">
      <c r="A4303" t="s">
        <v>672</v>
      </c>
    </row>
    <row r="4304" spans="1:1" x14ac:dyDescent="0.2">
      <c r="A4304" t="s">
        <v>4804</v>
      </c>
    </row>
    <row r="4305" spans="1:1" x14ac:dyDescent="0.2">
      <c r="A4305" t="s">
        <v>4805</v>
      </c>
    </row>
    <row r="4306" spans="1:1" x14ac:dyDescent="0.2">
      <c r="A4306" t="s">
        <v>1668</v>
      </c>
    </row>
    <row r="4307" spans="1:1" x14ac:dyDescent="0.2">
      <c r="A4307" t="s">
        <v>4806</v>
      </c>
    </row>
    <row r="4308" spans="1:1" x14ac:dyDescent="0.2">
      <c r="A4308" t="s">
        <v>695</v>
      </c>
    </row>
    <row r="4309" spans="1:1" x14ac:dyDescent="0.2">
      <c r="A4309" t="s">
        <v>4807</v>
      </c>
    </row>
    <row r="4310" spans="1:1" x14ac:dyDescent="0.2">
      <c r="A4310" t="s">
        <v>4808</v>
      </c>
    </row>
    <row r="4311" spans="1:1" x14ac:dyDescent="0.2">
      <c r="A4311" t="s">
        <v>3275</v>
      </c>
    </row>
    <row r="4312" spans="1:1" x14ac:dyDescent="0.2">
      <c r="A4312" t="s">
        <v>3276</v>
      </c>
    </row>
    <row r="4313" spans="1:1" x14ac:dyDescent="0.2">
      <c r="A4313" t="s">
        <v>3277</v>
      </c>
    </row>
    <row r="4314" spans="1:1" x14ac:dyDescent="0.2">
      <c r="A4314" t="s">
        <v>3278</v>
      </c>
    </row>
    <row r="4315" spans="1:1" x14ac:dyDescent="0.2">
      <c r="A4315" t="s">
        <v>569</v>
      </c>
    </row>
    <row r="4316" spans="1:1" x14ac:dyDescent="0.2">
      <c r="A4316" t="s">
        <v>3279</v>
      </c>
    </row>
    <row r="4317" spans="1:1" x14ac:dyDescent="0.2">
      <c r="A4317" t="s">
        <v>3280</v>
      </c>
    </row>
    <row r="4318" spans="1:1" x14ac:dyDescent="0.2">
      <c r="A4318" t="s">
        <v>3281</v>
      </c>
    </row>
    <row r="4319" spans="1:1" x14ac:dyDescent="0.2">
      <c r="A4319" t="s">
        <v>3282</v>
      </c>
    </row>
    <row r="4320" spans="1:1" x14ac:dyDescent="0.2">
      <c r="A4320" t="s">
        <v>3283</v>
      </c>
    </row>
    <row r="4321" spans="1:1" x14ac:dyDescent="0.2">
      <c r="A4321" t="s">
        <v>374</v>
      </c>
    </row>
    <row r="4322" spans="1:1" x14ac:dyDescent="0.2">
      <c r="A4322" t="s">
        <v>3284</v>
      </c>
    </row>
    <row r="4323" spans="1:1" x14ac:dyDescent="0.2">
      <c r="A4323" t="s">
        <v>5630</v>
      </c>
    </row>
    <row r="4324" spans="1:1" x14ac:dyDescent="0.2">
      <c r="A4324" t="s">
        <v>3285</v>
      </c>
    </row>
    <row r="4325" spans="1:1" x14ac:dyDescent="0.2">
      <c r="A4325" t="s">
        <v>3145</v>
      </c>
    </row>
    <row r="4326" spans="1:1" x14ac:dyDescent="0.2">
      <c r="A4326" t="s">
        <v>3146</v>
      </c>
    </row>
    <row r="4327" spans="1:1" x14ac:dyDescent="0.2">
      <c r="A4327" t="s">
        <v>3147</v>
      </c>
    </row>
    <row r="4328" spans="1:1" x14ac:dyDescent="0.2">
      <c r="A4328" t="s">
        <v>3148</v>
      </c>
    </row>
    <row r="4329" spans="1:1" x14ac:dyDescent="0.2">
      <c r="A4329" t="s">
        <v>3149</v>
      </c>
    </row>
    <row r="4330" spans="1:1" x14ac:dyDescent="0.2">
      <c r="A4330" t="s">
        <v>4539</v>
      </c>
    </row>
    <row r="4331" spans="1:1" x14ac:dyDescent="0.2">
      <c r="A4331" t="s">
        <v>3150</v>
      </c>
    </row>
    <row r="4332" spans="1:1" x14ac:dyDescent="0.2">
      <c r="A4332" t="s">
        <v>428</v>
      </c>
    </row>
    <row r="4333" spans="1:1" x14ac:dyDescent="0.2">
      <c r="A4333" t="s">
        <v>1699</v>
      </c>
    </row>
    <row r="4334" spans="1:1" x14ac:dyDescent="0.2">
      <c r="A4334" t="s">
        <v>5631</v>
      </c>
    </row>
    <row r="4335" spans="1:1" x14ac:dyDescent="0.2">
      <c r="A4335" t="s">
        <v>3151</v>
      </c>
    </row>
    <row r="4336" spans="1:1" x14ac:dyDescent="0.2">
      <c r="A4336" t="s">
        <v>3152</v>
      </c>
    </row>
    <row r="4337" spans="1:1" x14ac:dyDescent="0.2">
      <c r="A4337" t="s">
        <v>2190</v>
      </c>
    </row>
    <row r="4338" spans="1:1" x14ac:dyDescent="0.2">
      <c r="A4338" t="s">
        <v>5632</v>
      </c>
    </row>
    <row r="4339" spans="1:1" x14ac:dyDescent="0.2">
      <c r="A4339" t="s">
        <v>2191</v>
      </c>
    </row>
    <row r="4340" spans="1:1" x14ac:dyDescent="0.2">
      <c r="A4340" t="s">
        <v>637</v>
      </c>
    </row>
    <row r="4341" spans="1:1" x14ac:dyDescent="0.2">
      <c r="A4341" t="s">
        <v>4817</v>
      </c>
    </row>
    <row r="4342" spans="1:1" x14ac:dyDescent="0.2">
      <c r="A4342" t="s">
        <v>4818</v>
      </c>
    </row>
    <row r="4343" spans="1:1" x14ac:dyDescent="0.2">
      <c r="A4343" t="s">
        <v>4819</v>
      </c>
    </row>
    <row r="4344" spans="1:1" x14ac:dyDescent="0.2">
      <c r="A4344" t="s">
        <v>4820</v>
      </c>
    </row>
    <row r="4345" spans="1:1" x14ac:dyDescent="0.2">
      <c r="A4345" t="s">
        <v>4821</v>
      </c>
    </row>
    <row r="4346" spans="1:1" x14ac:dyDescent="0.2">
      <c r="A4346" t="s">
        <v>4822</v>
      </c>
    </row>
    <row r="4347" spans="1:1" x14ac:dyDescent="0.2">
      <c r="A4347" t="s">
        <v>4823</v>
      </c>
    </row>
    <row r="4348" spans="1:1" x14ac:dyDescent="0.2">
      <c r="A4348" t="s">
        <v>4824</v>
      </c>
    </row>
    <row r="4349" spans="1:1" x14ac:dyDescent="0.2">
      <c r="A4349" t="s">
        <v>4825</v>
      </c>
    </row>
    <row r="4350" spans="1:1" x14ac:dyDescent="0.2">
      <c r="A4350" t="s">
        <v>4826</v>
      </c>
    </row>
    <row r="4351" spans="1:1" x14ac:dyDescent="0.2">
      <c r="A4351" t="s">
        <v>4827</v>
      </c>
    </row>
    <row r="4352" spans="1:1" x14ac:dyDescent="0.2">
      <c r="A4352" t="s">
        <v>4828</v>
      </c>
    </row>
    <row r="4353" spans="1:1" x14ac:dyDescent="0.2">
      <c r="A4353" t="s">
        <v>4829</v>
      </c>
    </row>
    <row r="4354" spans="1:1" x14ac:dyDescent="0.2">
      <c r="A4354" t="s">
        <v>4830</v>
      </c>
    </row>
    <row r="4355" spans="1:1" x14ac:dyDescent="0.2">
      <c r="A4355" t="s">
        <v>4831</v>
      </c>
    </row>
    <row r="4356" spans="1:1" x14ac:dyDescent="0.2">
      <c r="A4356" t="s">
        <v>1700</v>
      </c>
    </row>
    <row r="4357" spans="1:1" x14ac:dyDescent="0.2">
      <c r="A4357" t="s">
        <v>4832</v>
      </c>
    </row>
    <row r="4358" spans="1:1" x14ac:dyDescent="0.2">
      <c r="A4358" t="s">
        <v>4833</v>
      </c>
    </row>
    <row r="4359" spans="1:1" x14ac:dyDescent="0.2">
      <c r="A4359" t="s">
        <v>548</v>
      </c>
    </row>
    <row r="4360" spans="1:1" x14ac:dyDescent="0.2">
      <c r="A4360" t="s">
        <v>4834</v>
      </c>
    </row>
    <row r="4361" spans="1:1" x14ac:dyDescent="0.2">
      <c r="A4361" t="s">
        <v>573</v>
      </c>
    </row>
    <row r="4362" spans="1:1" x14ac:dyDescent="0.2">
      <c r="A4362" t="s">
        <v>4835</v>
      </c>
    </row>
    <row r="4363" spans="1:1" x14ac:dyDescent="0.2">
      <c r="A4363" t="s">
        <v>4836</v>
      </c>
    </row>
    <row r="4364" spans="1:1" x14ac:dyDescent="0.2">
      <c r="A4364" t="s">
        <v>667</v>
      </c>
    </row>
    <row r="4365" spans="1:1" x14ac:dyDescent="0.2">
      <c r="A4365" t="s">
        <v>676</v>
      </c>
    </row>
    <row r="4366" spans="1:1" x14ac:dyDescent="0.2">
      <c r="A4366" t="s">
        <v>677</v>
      </c>
    </row>
    <row r="4367" spans="1:1" x14ac:dyDescent="0.2">
      <c r="A4367" t="s">
        <v>2192</v>
      </c>
    </row>
    <row r="4368" spans="1:1" x14ac:dyDescent="0.2">
      <c r="A4368" t="s">
        <v>2193</v>
      </c>
    </row>
    <row r="4369" spans="1:1" x14ac:dyDescent="0.2">
      <c r="A4369" t="s">
        <v>5633</v>
      </c>
    </row>
    <row r="4370" spans="1:1" x14ac:dyDescent="0.2">
      <c r="A4370" t="s">
        <v>5634</v>
      </c>
    </row>
    <row r="4371" spans="1:1" x14ac:dyDescent="0.2">
      <c r="A4371" t="s">
        <v>2493</v>
      </c>
    </row>
    <row r="4372" spans="1:1" x14ac:dyDescent="0.2">
      <c r="A4372" t="s">
        <v>549</v>
      </c>
    </row>
    <row r="4373" spans="1:1" x14ac:dyDescent="0.2">
      <c r="A4373" t="s">
        <v>2494</v>
      </c>
    </row>
    <row r="4374" spans="1:1" x14ac:dyDescent="0.2">
      <c r="A4374" t="s">
        <v>2495</v>
      </c>
    </row>
    <row r="4375" spans="1:1" x14ac:dyDescent="0.2">
      <c r="A4375" t="s">
        <v>597</v>
      </c>
    </row>
    <row r="4376" spans="1:1" x14ac:dyDescent="0.2">
      <c r="A4376" t="s">
        <v>2496</v>
      </c>
    </row>
    <row r="4377" spans="1:1" x14ac:dyDescent="0.2">
      <c r="A4377" t="s">
        <v>550</v>
      </c>
    </row>
    <row r="4378" spans="1:1" x14ac:dyDescent="0.2">
      <c r="A4378" t="s">
        <v>551</v>
      </c>
    </row>
    <row r="4379" spans="1:1" x14ac:dyDescent="0.2">
      <c r="A4379" t="s">
        <v>2497</v>
      </c>
    </row>
    <row r="4380" spans="1:1" x14ac:dyDescent="0.2">
      <c r="A4380" t="s">
        <v>2198</v>
      </c>
    </row>
    <row r="4381" spans="1:1" x14ac:dyDescent="0.2">
      <c r="A4381" t="s">
        <v>4364</v>
      </c>
    </row>
    <row r="4382" spans="1:1" x14ac:dyDescent="0.2">
      <c r="A4382" t="s">
        <v>598</v>
      </c>
    </row>
    <row r="4383" spans="1:1" x14ac:dyDescent="0.2">
      <c r="A4383" t="s">
        <v>4365</v>
      </c>
    </row>
    <row r="4384" spans="1:1" x14ac:dyDescent="0.2">
      <c r="A4384" t="s">
        <v>4366</v>
      </c>
    </row>
    <row r="4385" spans="1:1" x14ac:dyDescent="0.2">
      <c r="A4385" t="s">
        <v>4367</v>
      </c>
    </row>
    <row r="4386" spans="1:1" x14ac:dyDescent="0.2">
      <c r="A4386" t="s">
        <v>4368</v>
      </c>
    </row>
    <row r="4387" spans="1:1" x14ac:dyDescent="0.2">
      <c r="A4387" t="s">
        <v>4369</v>
      </c>
    </row>
    <row r="4388" spans="1:1" x14ac:dyDescent="0.2">
      <c r="A4388" t="s">
        <v>599</v>
      </c>
    </row>
    <row r="4389" spans="1:1" x14ac:dyDescent="0.2">
      <c r="A4389" t="s">
        <v>4370</v>
      </c>
    </row>
    <row r="4390" spans="1:1" x14ac:dyDescent="0.2">
      <c r="A4390" t="s">
        <v>4371</v>
      </c>
    </row>
    <row r="4391" spans="1:1" x14ac:dyDescent="0.2">
      <c r="A4391" t="s">
        <v>5635</v>
      </c>
    </row>
    <row r="4392" spans="1:1" x14ac:dyDescent="0.2">
      <c r="A4392" t="s">
        <v>4372</v>
      </c>
    </row>
    <row r="4393" spans="1:1" x14ac:dyDescent="0.2">
      <c r="A4393" t="s">
        <v>4373</v>
      </c>
    </row>
    <row r="4394" spans="1:1" x14ac:dyDescent="0.2">
      <c r="A4394" t="s">
        <v>4374</v>
      </c>
    </row>
    <row r="4395" spans="1:1" x14ac:dyDescent="0.2">
      <c r="A4395" t="s">
        <v>4375</v>
      </c>
    </row>
    <row r="4396" spans="1:1" x14ac:dyDescent="0.2">
      <c r="A4396" t="s">
        <v>4376</v>
      </c>
    </row>
    <row r="4397" spans="1:1" x14ac:dyDescent="0.2">
      <c r="A4397" t="s">
        <v>4377</v>
      </c>
    </row>
    <row r="4398" spans="1:1" x14ac:dyDescent="0.2">
      <c r="A4398" t="s">
        <v>4378</v>
      </c>
    </row>
    <row r="4399" spans="1:1" x14ac:dyDescent="0.2">
      <c r="A4399" t="s">
        <v>343</v>
      </c>
    </row>
    <row r="4400" spans="1:1" x14ac:dyDescent="0.2">
      <c r="A4400" t="s">
        <v>5636</v>
      </c>
    </row>
    <row r="4401" spans="1:1" x14ac:dyDescent="0.2">
      <c r="A4401" t="s">
        <v>342</v>
      </c>
    </row>
    <row r="4402" spans="1:1" x14ac:dyDescent="0.2">
      <c r="A4402" t="s">
        <v>1748</v>
      </c>
    </row>
    <row r="4403" spans="1:1" x14ac:dyDescent="0.2">
      <c r="A4403" t="s">
        <v>312</v>
      </c>
    </row>
    <row r="4404" spans="1:1" x14ac:dyDescent="0.2">
      <c r="A4404" t="s">
        <v>331</v>
      </c>
    </row>
    <row r="4405" spans="1:1" x14ac:dyDescent="0.2">
      <c r="A4405" t="s">
        <v>313</v>
      </c>
    </row>
    <row r="4406" spans="1:1" x14ac:dyDescent="0.2">
      <c r="A4406" t="s">
        <v>311</v>
      </c>
    </row>
    <row r="4407" spans="1:1" x14ac:dyDescent="0.2">
      <c r="A4407" t="s">
        <v>1702</v>
      </c>
    </row>
    <row r="4408" spans="1:1" x14ac:dyDescent="0.2">
      <c r="A4408" t="s">
        <v>315</v>
      </c>
    </row>
    <row r="4409" spans="1:1" x14ac:dyDescent="0.2">
      <c r="A4409" t="s">
        <v>314</v>
      </c>
    </row>
    <row r="4410" spans="1:1" x14ac:dyDescent="0.2">
      <c r="A4410" t="s">
        <v>317</v>
      </c>
    </row>
    <row r="4411" spans="1:1" x14ac:dyDescent="0.2">
      <c r="A4411" t="s">
        <v>2049</v>
      </c>
    </row>
    <row r="4412" spans="1:1" x14ac:dyDescent="0.2">
      <c r="A4412" t="s">
        <v>2050</v>
      </c>
    </row>
    <row r="4413" spans="1:1" x14ac:dyDescent="0.2">
      <c r="A4413" t="s">
        <v>346</v>
      </c>
    </row>
    <row r="4414" spans="1:1" x14ac:dyDescent="0.2">
      <c r="A4414" t="s">
        <v>316</v>
      </c>
    </row>
    <row r="4415" spans="1:1" x14ac:dyDescent="0.2">
      <c r="A4415" t="s">
        <v>2051</v>
      </c>
    </row>
    <row r="4416" spans="1:1" x14ac:dyDescent="0.2">
      <c r="A4416" t="s">
        <v>2065</v>
      </c>
    </row>
    <row r="4417" spans="1:1" x14ac:dyDescent="0.2">
      <c r="A4417" t="s">
        <v>5637</v>
      </c>
    </row>
    <row r="4418" spans="1:1" x14ac:dyDescent="0.2">
      <c r="A4418" t="s">
        <v>552</v>
      </c>
    </row>
    <row r="4419" spans="1:1" x14ac:dyDescent="0.2">
      <c r="A4419" t="s">
        <v>2066</v>
      </c>
    </row>
    <row r="4420" spans="1:1" x14ac:dyDescent="0.2">
      <c r="A4420" t="s">
        <v>2067</v>
      </c>
    </row>
    <row r="4421" spans="1:1" x14ac:dyDescent="0.2">
      <c r="A4421" t="s">
        <v>5638</v>
      </c>
    </row>
    <row r="4422" spans="1:1" x14ac:dyDescent="0.2">
      <c r="A4422" t="s">
        <v>5639</v>
      </c>
    </row>
    <row r="4423" spans="1:1" x14ac:dyDescent="0.2">
      <c r="A4423" t="s">
        <v>929</v>
      </c>
    </row>
    <row r="4424" spans="1:1" x14ac:dyDescent="0.2">
      <c r="A4424" t="s">
        <v>375</v>
      </c>
    </row>
    <row r="4425" spans="1:1" x14ac:dyDescent="0.2">
      <c r="A4425" t="s">
        <v>930</v>
      </c>
    </row>
    <row r="4426" spans="1:1" x14ac:dyDescent="0.2">
      <c r="A4426" t="s">
        <v>688</v>
      </c>
    </row>
    <row r="4427" spans="1:1" x14ac:dyDescent="0.2">
      <c r="A4427" t="s">
        <v>931</v>
      </c>
    </row>
    <row r="4428" spans="1:1" x14ac:dyDescent="0.2">
      <c r="A4428" t="s">
        <v>932</v>
      </c>
    </row>
    <row r="4429" spans="1:1" x14ac:dyDescent="0.2">
      <c r="A4429" t="s">
        <v>933</v>
      </c>
    </row>
    <row r="4430" spans="1:1" x14ac:dyDescent="0.2">
      <c r="A4430" t="s">
        <v>934</v>
      </c>
    </row>
    <row r="4431" spans="1:1" x14ac:dyDescent="0.2">
      <c r="A4431" t="s">
        <v>1400</v>
      </c>
    </row>
    <row r="4432" spans="1:1" x14ac:dyDescent="0.2">
      <c r="A4432" t="s">
        <v>666</v>
      </c>
    </row>
    <row r="4433" spans="1:1" x14ac:dyDescent="0.2">
      <c r="A4433" t="s">
        <v>935</v>
      </c>
    </row>
    <row r="4434" spans="1:1" x14ac:dyDescent="0.2">
      <c r="A4434" t="s">
        <v>2506</v>
      </c>
    </row>
    <row r="4435" spans="1:1" x14ac:dyDescent="0.2">
      <c r="A4435" t="s">
        <v>2507</v>
      </c>
    </row>
    <row r="4436" spans="1:1" x14ac:dyDescent="0.2">
      <c r="A4436" t="s">
        <v>2508</v>
      </c>
    </row>
    <row r="4437" spans="1:1" x14ac:dyDescent="0.2">
      <c r="A4437" t="s">
        <v>2509</v>
      </c>
    </row>
    <row r="4438" spans="1:1" x14ac:dyDescent="0.2">
      <c r="A4438" t="s">
        <v>2055</v>
      </c>
    </row>
    <row r="4439" spans="1:1" x14ac:dyDescent="0.2">
      <c r="A4439" t="s">
        <v>2056</v>
      </c>
    </row>
    <row r="4440" spans="1:1" x14ac:dyDescent="0.2">
      <c r="A4440" t="s">
        <v>2057</v>
      </c>
    </row>
    <row r="4441" spans="1:1" x14ac:dyDescent="0.2">
      <c r="A4441" t="s">
        <v>2058</v>
      </c>
    </row>
    <row r="4442" spans="1:1" x14ac:dyDescent="0.2">
      <c r="A4442" t="s">
        <v>1620</v>
      </c>
    </row>
    <row r="4443" spans="1:1" x14ac:dyDescent="0.2">
      <c r="A4443" t="s">
        <v>2059</v>
      </c>
    </row>
    <row r="4444" spans="1:1" x14ac:dyDescent="0.2">
      <c r="A4444" t="s">
        <v>2060</v>
      </c>
    </row>
    <row r="4445" spans="1:1" x14ac:dyDescent="0.2">
      <c r="A4445" t="s">
        <v>2061</v>
      </c>
    </row>
    <row r="4446" spans="1:1" x14ac:dyDescent="0.2">
      <c r="A4446" t="s">
        <v>2062</v>
      </c>
    </row>
    <row r="4447" spans="1:1" x14ac:dyDescent="0.2">
      <c r="A4447" t="s">
        <v>2063</v>
      </c>
    </row>
    <row r="4448" spans="1:1" x14ac:dyDescent="0.2">
      <c r="A4448" t="s">
        <v>2064</v>
      </c>
    </row>
    <row r="4449" spans="1:1" x14ac:dyDescent="0.2">
      <c r="A4449" t="s">
        <v>3202</v>
      </c>
    </row>
    <row r="4450" spans="1:1" x14ac:dyDescent="0.2">
      <c r="A4450" t="s">
        <v>3203</v>
      </c>
    </row>
    <row r="4451" spans="1:1" x14ac:dyDescent="0.2">
      <c r="A4451" t="s">
        <v>3204</v>
      </c>
    </row>
    <row r="4452" spans="1:1" x14ac:dyDescent="0.2">
      <c r="A4452" t="s">
        <v>3205</v>
      </c>
    </row>
    <row r="4453" spans="1:1" x14ac:dyDescent="0.2">
      <c r="A4453" t="s">
        <v>3206</v>
      </c>
    </row>
    <row r="4454" spans="1:1" x14ac:dyDescent="0.2">
      <c r="A4454" t="s">
        <v>3207</v>
      </c>
    </row>
    <row r="4455" spans="1:1" x14ac:dyDescent="0.2">
      <c r="A4455" t="s">
        <v>3208</v>
      </c>
    </row>
    <row r="4456" spans="1:1" x14ac:dyDescent="0.2">
      <c r="A4456" t="s">
        <v>3209</v>
      </c>
    </row>
    <row r="4457" spans="1:1" x14ac:dyDescent="0.2">
      <c r="A4457" t="s">
        <v>1399</v>
      </c>
    </row>
    <row r="4458" spans="1:1" x14ac:dyDescent="0.2">
      <c r="A4458" t="s">
        <v>3210</v>
      </c>
    </row>
    <row r="4459" spans="1:1" x14ac:dyDescent="0.2">
      <c r="A4459" t="s">
        <v>3211</v>
      </c>
    </row>
    <row r="4460" spans="1:1" x14ac:dyDescent="0.2">
      <c r="A4460" t="s">
        <v>3212</v>
      </c>
    </row>
    <row r="4461" spans="1:1" x14ac:dyDescent="0.2">
      <c r="A4461" t="s">
        <v>3213</v>
      </c>
    </row>
    <row r="4462" spans="1:1" x14ac:dyDescent="0.2">
      <c r="A4462" t="s">
        <v>3214</v>
      </c>
    </row>
    <row r="4463" spans="1:1" x14ac:dyDescent="0.2">
      <c r="A4463" t="s">
        <v>3215</v>
      </c>
    </row>
    <row r="4464" spans="1:1" x14ac:dyDescent="0.2">
      <c r="A4464" t="s">
        <v>3216</v>
      </c>
    </row>
    <row r="4465" spans="1:1" x14ac:dyDescent="0.2">
      <c r="A4465" t="s">
        <v>1704</v>
      </c>
    </row>
    <row r="4466" spans="1:1" x14ac:dyDescent="0.2">
      <c r="A4466" t="s">
        <v>239</v>
      </c>
    </row>
    <row r="4467" spans="1:1" x14ac:dyDescent="0.2">
      <c r="A4467" t="s">
        <v>172</v>
      </c>
    </row>
    <row r="4468" spans="1:1" x14ac:dyDescent="0.2">
      <c r="A4468" t="s">
        <v>263</v>
      </c>
    </row>
    <row r="4469" spans="1:1" x14ac:dyDescent="0.2">
      <c r="A4469" t="s">
        <v>376</v>
      </c>
    </row>
    <row r="4470" spans="1:1" x14ac:dyDescent="0.2">
      <c r="A4470" t="s">
        <v>173</v>
      </c>
    </row>
    <row r="4471" spans="1:1" x14ac:dyDescent="0.2">
      <c r="A4471" t="s">
        <v>174</v>
      </c>
    </row>
    <row r="4472" spans="1:1" x14ac:dyDescent="0.2">
      <c r="A4472" t="s">
        <v>175</v>
      </c>
    </row>
    <row r="4473" spans="1:1" x14ac:dyDescent="0.2">
      <c r="A4473" t="s">
        <v>176</v>
      </c>
    </row>
    <row r="4474" spans="1:1" x14ac:dyDescent="0.2">
      <c r="A4474" t="s">
        <v>553</v>
      </c>
    </row>
    <row r="4475" spans="1:1" x14ac:dyDescent="0.2">
      <c r="A4475" t="s">
        <v>177</v>
      </c>
    </row>
    <row r="4476" spans="1:1" x14ac:dyDescent="0.2">
      <c r="A4476" t="s">
        <v>178</v>
      </c>
    </row>
    <row r="4477" spans="1:1" x14ac:dyDescent="0.2">
      <c r="A4477" t="s">
        <v>179</v>
      </c>
    </row>
    <row r="4478" spans="1:1" x14ac:dyDescent="0.2">
      <c r="A4478" t="s">
        <v>180</v>
      </c>
    </row>
    <row r="4479" spans="1:1" x14ac:dyDescent="0.2">
      <c r="A4479" t="s">
        <v>181</v>
      </c>
    </row>
    <row r="4480" spans="1:1" x14ac:dyDescent="0.2">
      <c r="A4480" t="s">
        <v>5640</v>
      </c>
    </row>
    <row r="4481" spans="1:1" x14ac:dyDescent="0.2">
      <c r="A4481" t="s">
        <v>5641</v>
      </c>
    </row>
    <row r="4482" spans="1:1" x14ac:dyDescent="0.2">
      <c r="A4482" t="s">
        <v>5642</v>
      </c>
    </row>
    <row r="4483" spans="1:1" x14ac:dyDescent="0.2">
      <c r="A4483" t="s">
        <v>5643</v>
      </c>
    </row>
    <row r="4484" spans="1:1" x14ac:dyDescent="0.2">
      <c r="A4484" t="s">
        <v>5644</v>
      </c>
    </row>
    <row r="4485" spans="1:1" x14ac:dyDescent="0.2">
      <c r="A4485" t="s">
        <v>2705</v>
      </c>
    </row>
    <row r="4486" spans="1:1" x14ac:dyDescent="0.2">
      <c r="A4486" t="s">
        <v>2706</v>
      </c>
    </row>
    <row r="4487" spans="1:1" x14ac:dyDescent="0.2">
      <c r="A4487" t="s">
        <v>278</v>
      </c>
    </row>
    <row r="4488" spans="1:1" x14ac:dyDescent="0.2">
      <c r="A4488" t="s">
        <v>2707</v>
      </c>
    </row>
    <row r="4489" spans="1:1" x14ac:dyDescent="0.2">
      <c r="A4489" t="s">
        <v>2708</v>
      </c>
    </row>
    <row r="4490" spans="1:1" x14ac:dyDescent="0.2">
      <c r="A4490" t="s">
        <v>2709</v>
      </c>
    </row>
    <row r="4491" spans="1:1" x14ac:dyDescent="0.2">
      <c r="A4491" t="s">
        <v>2710</v>
      </c>
    </row>
    <row r="4492" spans="1:1" x14ac:dyDescent="0.2">
      <c r="A4492" t="s">
        <v>2711</v>
      </c>
    </row>
    <row r="4493" spans="1:1" x14ac:dyDescent="0.2">
      <c r="A4493" t="s">
        <v>2712</v>
      </c>
    </row>
    <row r="4494" spans="1:1" x14ac:dyDescent="0.2">
      <c r="A4494" t="s">
        <v>640</v>
      </c>
    </row>
    <row r="4495" spans="1:1" x14ac:dyDescent="0.2">
      <c r="A4495" t="s">
        <v>279</v>
      </c>
    </row>
    <row r="4496" spans="1:1" x14ac:dyDescent="0.2">
      <c r="A4496" t="s">
        <v>2713</v>
      </c>
    </row>
    <row r="4497" spans="1:1" x14ac:dyDescent="0.2">
      <c r="A4497" t="s">
        <v>639</v>
      </c>
    </row>
    <row r="4498" spans="1:1" x14ac:dyDescent="0.2">
      <c r="A4498" t="s">
        <v>2714</v>
      </c>
    </row>
    <row r="4499" spans="1:1" x14ac:dyDescent="0.2">
      <c r="A4499" t="s">
        <v>1928</v>
      </c>
    </row>
    <row r="4500" spans="1:1" x14ac:dyDescent="0.2">
      <c r="A4500" t="s">
        <v>1929</v>
      </c>
    </row>
    <row r="4501" spans="1:1" x14ac:dyDescent="0.2">
      <c r="A4501" t="s">
        <v>4076</v>
      </c>
    </row>
    <row r="4502" spans="1:1" x14ac:dyDescent="0.2">
      <c r="A4502" t="s">
        <v>4077</v>
      </c>
    </row>
    <row r="4503" spans="1:1" x14ac:dyDescent="0.2">
      <c r="A4503" t="s">
        <v>4078</v>
      </c>
    </row>
    <row r="4504" spans="1:1" x14ac:dyDescent="0.2">
      <c r="A4504" t="s">
        <v>5645</v>
      </c>
    </row>
    <row r="4505" spans="1:1" x14ac:dyDescent="0.2">
      <c r="A4505" t="s">
        <v>4079</v>
      </c>
    </row>
    <row r="4506" spans="1:1" x14ac:dyDescent="0.2">
      <c r="A4506" t="s">
        <v>4080</v>
      </c>
    </row>
    <row r="4507" spans="1:1" x14ac:dyDescent="0.2">
      <c r="A4507" t="s">
        <v>4081</v>
      </c>
    </row>
    <row r="4508" spans="1:1" x14ac:dyDescent="0.2">
      <c r="A4508" t="s">
        <v>4082</v>
      </c>
    </row>
    <row r="4509" spans="1:1" x14ac:dyDescent="0.2">
      <c r="A4509" t="s">
        <v>1956</v>
      </c>
    </row>
    <row r="4510" spans="1:1" x14ac:dyDescent="0.2">
      <c r="A4510" t="s">
        <v>1957</v>
      </c>
    </row>
    <row r="4511" spans="1:1" x14ac:dyDescent="0.2">
      <c r="A4511" t="s">
        <v>641</v>
      </c>
    </row>
    <row r="4512" spans="1:1" x14ac:dyDescent="0.2">
      <c r="A4512" t="s">
        <v>682</v>
      </c>
    </row>
    <row r="4513" spans="1:1" x14ac:dyDescent="0.2">
      <c r="A4513" t="s">
        <v>2069</v>
      </c>
    </row>
    <row r="4514" spans="1:1" x14ac:dyDescent="0.2">
      <c r="A4514" t="s">
        <v>650</v>
      </c>
    </row>
    <row r="4515" spans="1:1" x14ac:dyDescent="0.2">
      <c r="A4515" t="s">
        <v>2070</v>
      </c>
    </row>
    <row r="4516" spans="1:1" x14ac:dyDescent="0.2">
      <c r="A4516" t="s">
        <v>2071</v>
      </c>
    </row>
    <row r="4517" spans="1:1" x14ac:dyDescent="0.2">
      <c r="A4517" t="s">
        <v>2072</v>
      </c>
    </row>
    <row r="4518" spans="1:1" x14ac:dyDescent="0.2">
      <c r="A4518" t="s">
        <v>2073</v>
      </c>
    </row>
    <row r="4519" spans="1:1" x14ac:dyDescent="0.2">
      <c r="A4519" t="s">
        <v>2074</v>
      </c>
    </row>
    <row r="4520" spans="1:1" x14ac:dyDescent="0.2">
      <c r="A4520" t="s">
        <v>2075</v>
      </c>
    </row>
    <row r="4521" spans="1:1" x14ac:dyDescent="0.2">
      <c r="A4521" t="s">
        <v>2076</v>
      </c>
    </row>
    <row r="4522" spans="1:1" x14ac:dyDescent="0.2">
      <c r="A4522" t="s">
        <v>2077</v>
      </c>
    </row>
    <row r="4523" spans="1:1" x14ac:dyDescent="0.2">
      <c r="A4523" t="s">
        <v>2078</v>
      </c>
    </row>
    <row r="4524" spans="1:1" x14ac:dyDescent="0.2">
      <c r="A4524" t="s">
        <v>2079</v>
      </c>
    </row>
    <row r="4525" spans="1:1" x14ac:dyDescent="0.2">
      <c r="A4525" t="s">
        <v>2080</v>
      </c>
    </row>
    <row r="4526" spans="1:1" x14ac:dyDescent="0.2">
      <c r="A4526" t="s">
        <v>2081</v>
      </c>
    </row>
    <row r="4527" spans="1:1" x14ac:dyDescent="0.2">
      <c r="A4527" t="s">
        <v>2082</v>
      </c>
    </row>
    <row r="4528" spans="1:1" x14ac:dyDescent="0.2">
      <c r="A4528" t="s">
        <v>2083</v>
      </c>
    </row>
    <row r="4529" spans="1:1" x14ac:dyDescent="0.2">
      <c r="A4529" t="s">
        <v>1706</v>
      </c>
    </row>
    <row r="4530" spans="1:1" x14ac:dyDescent="0.2">
      <c r="A4530" t="s">
        <v>3375</v>
      </c>
    </row>
    <row r="4531" spans="1:1" x14ac:dyDescent="0.2">
      <c r="A4531" t="s">
        <v>3376</v>
      </c>
    </row>
    <row r="4532" spans="1:1" x14ac:dyDescent="0.2">
      <c r="A4532" t="s">
        <v>3377</v>
      </c>
    </row>
    <row r="4533" spans="1:1" x14ac:dyDescent="0.2">
      <c r="A4533" t="s">
        <v>3378</v>
      </c>
    </row>
    <row r="4534" spans="1:1" x14ac:dyDescent="0.2">
      <c r="A4534" t="s">
        <v>4379</v>
      </c>
    </row>
    <row r="4535" spans="1:1" x14ac:dyDescent="0.2">
      <c r="A4535" t="s">
        <v>291</v>
      </c>
    </row>
    <row r="4536" spans="1:1" x14ac:dyDescent="0.2">
      <c r="A4536" t="s">
        <v>4380</v>
      </c>
    </row>
    <row r="4537" spans="1:1" x14ac:dyDescent="0.2">
      <c r="A4537" t="s">
        <v>4381</v>
      </c>
    </row>
    <row r="4538" spans="1:1" x14ac:dyDescent="0.2">
      <c r="A4538" t="s">
        <v>4382</v>
      </c>
    </row>
    <row r="4539" spans="1:1" x14ac:dyDescent="0.2">
      <c r="A4539" t="s">
        <v>4383</v>
      </c>
    </row>
    <row r="4540" spans="1:1" x14ac:dyDescent="0.2">
      <c r="A4540" t="s">
        <v>4384</v>
      </c>
    </row>
    <row r="4541" spans="1:1" x14ac:dyDescent="0.2">
      <c r="A4541" t="s">
        <v>4385</v>
      </c>
    </row>
    <row r="4542" spans="1:1" x14ac:dyDescent="0.2">
      <c r="A4542" t="s">
        <v>4386</v>
      </c>
    </row>
    <row r="4543" spans="1:1" x14ac:dyDescent="0.2">
      <c r="A4543" t="s">
        <v>5646</v>
      </c>
    </row>
    <row r="4544" spans="1:1" x14ac:dyDescent="0.2">
      <c r="A4544" t="s">
        <v>3790</v>
      </c>
    </row>
    <row r="4545" spans="1:1" x14ac:dyDescent="0.2">
      <c r="A4545" t="s">
        <v>2054</v>
      </c>
    </row>
    <row r="4546" spans="1:1" x14ac:dyDescent="0.2">
      <c r="A4546" t="s">
        <v>3379</v>
      </c>
    </row>
    <row r="4547" spans="1:1" x14ac:dyDescent="0.2">
      <c r="A4547" t="s">
        <v>3380</v>
      </c>
    </row>
    <row r="4548" spans="1:1" x14ac:dyDescent="0.2">
      <c r="A4548" t="s">
        <v>3381</v>
      </c>
    </row>
    <row r="4549" spans="1:1" x14ac:dyDescent="0.2">
      <c r="A4549" t="s">
        <v>1802</v>
      </c>
    </row>
    <row r="4550" spans="1:1" x14ac:dyDescent="0.2">
      <c r="A4550" t="s">
        <v>3382</v>
      </c>
    </row>
    <row r="4551" spans="1:1" x14ac:dyDescent="0.2">
      <c r="A4551" t="s">
        <v>3383</v>
      </c>
    </row>
    <row r="4552" spans="1:1" x14ac:dyDescent="0.2">
      <c r="A4552" t="s">
        <v>3384</v>
      </c>
    </row>
    <row r="4553" spans="1:1" x14ac:dyDescent="0.2">
      <c r="A4553" t="s">
        <v>5647</v>
      </c>
    </row>
    <row r="4554" spans="1:1" x14ac:dyDescent="0.2">
      <c r="A4554" t="s">
        <v>5648</v>
      </c>
    </row>
    <row r="4555" spans="1:1" x14ac:dyDescent="0.2">
      <c r="A4555" t="s">
        <v>1491</v>
      </c>
    </row>
    <row r="4556" spans="1:1" x14ac:dyDescent="0.2">
      <c r="A4556" t="s">
        <v>3385</v>
      </c>
    </row>
    <row r="4557" spans="1:1" x14ac:dyDescent="0.2">
      <c r="A4557" t="s">
        <v>3386</v>
      </c>
    </row>
    <row r="4558" spans="1:1" x14ac:dyDescent="0.2">
      <c r="A4558" t="s">
        <v>3387</v>
      </c>
    </row>
    <row r="4559" spans="1:1" x14ac:dyDescent="0.2">
      <c r="A4559" t="s">
        <v>3388</v>
      </c>
    </row>
    <row r="4560" spans="1:1" x14ac:dyDescent="0.2">
      <c r="A4560" t="s">
        <v>690</v>
      </c>
    </row>
    <row r="4561" spans="1:1" x14ac:dyDescent="0.2">
      <c r="A4561" t="s">
        <v>3389</v>
      </c>
    </row>
    <row r="4562" spans="1:1" x14ac:dyDescent="0.2">
      <c r="A4562" t="s">
        <v>3390</v>
      </c>
    </row>
    <row r="4563" spans="1:1" x14ac:dyDescent="0.2">
      <c r="A4563" t="s">
        <v>3391</v>
      </c>
    </row>
    <row r="4564" spans="1:1" x14ac:dyDescent="0.2">
      <c r="A4564" t="s">
        <v>3392</v>
      </c>
    </row>
    <row r="4565" spans="1:1" x14ac:dyDescent="0.2">
      <c r="A4565" t="s">
        <v>3393</v>
      </c>
    </row>
    <row r="4566" spans="1:1" x14ac:dyDescent="0.2">
      <c r="A4566" t="s">
        <v>3394</v>
      </c>
    </row>
    <row r="4567" spans="1:1" x14ac:dyDescent="0.2">
      <c r="A4567" t="s">
        <v>3395</v>
      </c>
    </row>
    <row r="4568" spans="1:1" x14ac:dyDescent="0.2">
      <c r="A4568" t="s">
        <v>3153</v>
      </c>
    </row>
    <row r="4569" spans="1:1" x14ac:dyDescent="0.2">
      <c r="A4569" t="s">
        <v>554</v>
      </c>
    </row>
    <row r="4570" spans="1:1" x14ac:dyDescent="0.2">
      <c r="A4570" t="s">
        <v>555</v>
      </c>
    </row>
    <row r="4571" spans="1:1" x14ac:dyDescent="0.2">
      <c r="A4571" t="s">
        <v>3154</v>
      </c>
    </row>
    <row r="4572" spans="1:1" x14ac:dyDescent="0.2">
      <c r="A4572" t="s">
        <v>3155</v>
      </c>
    </row>
    <row r="4573" spans="1:1" x14ac:dyDescent="0.2">
      <c r="A4573" t="s">
        <v>3156</v>
      </c>
    </row>
    <row r="4574" spans="1:1" x14ac:dyDescent="0.2">
      <c r="A4574" t="s">
        <v>3157</v>
      </c>
    </row>
    <row r="4575" spans="1:1" x14ac:dyDescent="0.2">
      <c r="A4575" t="s">
        <v>3158</v>
      </c>
    </row>
    <row r="4576" spans="1:1" x14ac:dyDescent="0.2">
      <c r="A4576" t="s">
        <v>3159</v>
      </c>
    </row>
    <row r="4577" spans="1:1" x14ac:dyDescent="0.2">
      <c r="A4577" t="s">
        <v>1624</v>
      </c>
    </row>
    <row r="4578" spans="1:1" x14ac:dyDescent="0.2">
      <c r="A4578" t="s">
        <v>3160</v>
      </c>
    </row>
    <row r="4579" spans="1:1" x14ac:dyDescent="0.2">
      <c r="A4579" t="s">
        <v>1625</v>
      </c>
    </row>
    <row r="4580" spans="1:1" x14ac:dyDescent="0.2">
      <c r="A4580" t="s">
        <v>3161</v>
      </c>
    </row>
    <row r="4581" spans="1:1" x14ac:dyDescent="0.2">
      <c r="A4581" t="s">
        <v>3931</v>
      </c>
    </row>
    <row r="4582" spans="1:1" x14ac:dyDescent="0.2">
      <c r="A4582" t="s">
        <v>3932</v>
      </c>
    </row>
    <row r="4583" spans="1:1" x14ac:dyDescent="0.2">
      <c r="A4583" t="s">
        <v>3933</v>
      </c>
    </row>
    <row r="4584" spans="1:1" x14ac:dyDescent="0.2">
      <c r="A4584" t="s">
        <v>3934</v>
      </c>
    </row>
    <row r="4585" spans="1:1" x14ac:dyDescent="0.2">
      <c r="A4585" t="s">
        <v>3935</v>
      </c>
    </row>
    <row r="4586" spans="1:1" x14ac:dyDescent="0.2">
      <c r="A4586" t="s">
        <v>3936</v>
      </c>
    </row>
    <row r="4587" spans="1:1" x14ac:dyDescent="0.2">
      <c r="A4587" t="s">
        <v>3937</v>
      </c>
    </row>
    <row r="4588" spans="1:1" x14ac:dyDescent="0.2">
      <c r="A4588" t="s">
        <v>3938</v>
      </c>
    </row>
    <row r="4589" spans="1:1" x14ac:dyDescent="0.2">
      <c r="A4589" t="s">
        <v>3939</v>
      </c>
    </row>
    <row r="4590" spans="1:1" x14ac:dyDescent="0.2">
      <c r="A4590" t="s">
        <v>3940</v>
      </c>
    </row>
    <row r="4591" spans="1:1" x14ac:dyDescent="0.2">
      <c r="A4591" t="s">
        <v>3941</v>
      </c>
    </row>
    <row r="4592" spans="1:1" x14ac:dyDescent="0.2">
      <c r="A4592" t="s">
        <v>1709</v>
      </c>
    </row>
    <row r="4593" spans="1:1" x14ac:dyDescent="0.2">
      <c r="A4593" t="s">
        <v>3942</v>
      </c>
    </row>
    <row r="4594" spans="1:1" x14ac:dyDescent="0.2">
      <c r="A4594" t="s">
        <v>3943</v>
      </c>
    </row>
    <row r="4595" spans="1:1" x14ac:dyDescent="0.2">
      <c r="A4595" t="s">
        <v>4534</v>
      </c>
    </row>
    <row r="4596" spans="1:1" x14ac:dyDescent="0.2">
      <c r="A4596" t="s">
        <v>4535</v>
      </c>
    </row>
    <row r="4597" spans="1:1" x14ac:dyDescent="0.2">
      <c r="A4597" t="s">
        <v>4536</v>
      </c>
    </row>
    <row r="4598" spans="1:1" x14ac:dyDescent="0.2">
      <c r="A4598" t="s">
        <v>4537</v>
      </c>
    </row>
    <row r="4599" spans="1:1" x14ac:dyDescent="0.2">
      <c r="A4599" t="s">
        <v>4538</v>
      </c>
    </row>
    <row r="4600" spans="1:1" x14ac:dyDescent="0.2">
      <c r="A4600" t="s">
        <v>4010</v>
      </c>
    </row>
    <row r="4601" spans="1:1" x14ac:dyDescent="0.2">
      <c r="A4601" t="s">
        <v>4011</v>
      </c>
    </row>
    <row r="4602" spans="1:1" x14ac:dyDescent="0.2">
      <c r="A4602" t="s">
        <v>4012</v>
      </c>
    </row>
    <row r="4603" spans="1:1" x14ac:dyDescent="0.2">
      <c r="A4603" t="s">
        <v>4013</v>
      </c>
    </row>
    <row r="4604" spans="1:1" x14ac:dyDescent="0.2">
      <c r="A4604" t="s">
        <v>4014</v>
      </c>
    </row>
    <row r="4605" spans="1:1" x14ac:dyDescent="0.2">
      <c r="A4605" t="s">
        <v>4015</v>
      </c>
    </row>
    <row r="4606" spans="1:1" x14ac:dyDescent="0.2">
      <c r="A4606" t="s">
        <v>4016</v>
      </c>
    </row>
    <row r="4607" spans="1:1" x14ac:dyDescent="0.2">
      <c r="A4607" t="s">
        <v>4017</v>
      </c>
    </row>
    <row r="4608" spans="1:1" x14ac:dyDescent="0.2">
      <c r="A4608" t="s">
        <v>4018</v>
      </c>
    </row>
    <row r="4609" spans="1:1" x14ac:dyDescent="0.2">
      <c r="A4609" t="s">
        <v>4019</v>
      </c>
    </row>
    <row r="4610" spans="1:1" x14ac:dyDescent="0.2">
      <c r="A4610" t="s">
        <v>556</v>
      </c>
    </row>
    <row r="4611" spans="1:1" x14ac:dyDescent="0.2">
      <c r="A4611" t="s">
        <v>4020</v>
      </c>
    </row>
    <row r="4612" spans="1:1" x14ac:dyDescent="0.2">
      <c r="A4612" t="s">
        <v>4021</v>
      </c>
    </row>
    <row r="4613" spans="1:1" x14ac:dyDescent="0.2">
      <c r="A4613" t="s">
        <v>4022</v>
      </c>
    </row>
    <row r="4614" spans="1:1" x14ac:dyDescent="0.2">
      <c r="A4614" t="s">
        <v>4023</v>
      </c>
    </row>
    <row r="4615" spans="1:1" x14ac:dyDescent="0.2">
      <c r="A4615" t="s">
        <v>4024</v>
      </c>
    </row>
    <row r="4616" spans="1:1" x14ac:dyDescent="0.2">
      <c r="A4616" t="s">
        <v>4025</v>
      </c>
    </row>
    <row r="4617" spans="1:1" x14ac:dyDescent="0.2">
      <c r="A4617" t="s">
        <v>4026</v>
      </c>
    </row>
    <row r="4618" spans="1:1" x14ac:dyDescent="0.2">
      <c r="A4618" t="s">
        <v>4027</v>
      </c>
    </row>
    <row r="4619" spans="1:1" x14ac:dyDescent="0.2">
      <c r="A4619" t="s">
        <v>4540</v>
      </c>
    </row>
    <row r="4620" spans="1:1" x14ac:dyDescent="0.2">
      <c r="A4620" t="s">
        <v>4541</v>
      </c>
    </row>
    <row r="4621" spans="1:1" x14ac:dyDescent="0.2">
      <c r="A4621" t="s">
        <v>4542</v>
      </c>
    </row>
    <row r="4622" spans="1:1" x14ac:dyDescent="0.2">
      <c r="A4622" t="s">
        <v>4543</v>
      </c>
    </row>
    <row r="4623" spans="1:1" x14ac:dyDescent="0.2">
      <c r="A4623" t="s">
        <v>4544</v>
      </c>
    </row>
    <row r="4624" spans="1:1" x14ac:dyDescent="0.2">
      <c r="A4624" t="s">
        <v>280</v>
      </c>
    </row>
    <row r="4625" spans="1:1" x14ac:dyDescent="0.2">
      <c r="A4625" t="s">
        <v>4545</v>
      </c>
    </row>
    <row r="4626" spans="1:1" x14ac:dyDescent="0.2">
      <c r="A4626" t="s">
        <v>4546</v>
      </c>
    </row>
    <row r="4627" spans="1:1" x14ac:dyDescent="0.2">
      <c r="A4627" t="s">
        <v>4547</v>
      </c>
    </row>
    <row r="4628" spans="1:1" x14ac:dyDescent="0.2">
      <c r="A4628" t="s">
        <v>3988</v>
      </c>
    </row>
    <row r="4629" spans="1:1" x14ac:dyDescent="0.2">
      <c r="A4629" t="s">
        <v>3989</v>
      </c>
    </row>
    <row r="4630" spans="1:1" x14ac:dyDescent="0.2">
      <c r="A4630" t="s">
        <v>5649</v>
      </c>
    </row>
    <row r="4631" spans="1:1" x14ac:dyDescent="0.2">
      <c r="A4631" t="s">
        <v>5650</v>
      </c>
    </row>
    <row r="4632" spans="1:1" x14ac:dyDescent="0.2">
      <c r="A4632" t="s">
        <v>5651</v>
      </c>
    </row>
    <row r="4633" spans="1:1" x14ac:dyDescent="0.2">
      <c r="A4633" t="s">
        <v>5652</v>
      </c>
    </row>
    <row r="4634" spans="1:1" x14ac:dyDescent="0.2">
      <c r="A4634" t="s">
        <v>227</v>
      </c>
    </row>
    <row r="4635" spans="1:1" x14ac:dyDescent="0.2">
      <c r="A4635" t="s">
        <v>3990</v>
      </c>
    </row>
    <row r="4636" spans="1:1" x14ac:dyDescent="0.2">
      <c r="A4636" t="s">
        <v>3991</v>
      </c>
    </row>
    <row r="4637" spans="1:1" x14ac:dyDescent="0.2">
      <c r="A4637" t="s">
        <v>377</v>
      </c>
    </row>
    <row r="4638" spans="1:1" x14ac:dyDescent="0.2">
      <c r="A4638" t="s">
        <v>3992</v>
      </c>
    </row>
    <row r="4639" spans="1:1" x14ac:dyDescent="0.2">
      <c r="A4639" t="s">
        <v>1713</v>
      </c>
    </row>
    <row r="4640" spans="1:1" x14ac:dyDescent="0.2">
      <c r="A4640" t="s">
        <v>1714</v>
      </c>
    </row>
    <row r="4641" spans="1:1" x14ac:dyDescent="0.2">
      <c r="A4641" t="s">
        <v>3993</v>
      </c>
    </row>
    <row r="4642" spans="1:1" x14ac:dyDescent="0.2">
      <c r="A4642" t="s">
        <v>1787</v>
      </c>
    </row>
    <row r="4643" spans="1:1" x14ac:dyDescent="0.2">
      <c r="A4643" t="s">
        <v>3994</v>
      </c>
    </row>
    <row r="4644" spans="1:1" x14ac:dyDescent="0.2">
      <c r="A4644" t="s">
        <v>5653</v>
      </c>
    </row>
    <row r="4645" spans="1:1" x14ac:dyDescent="0.2">
      <c r="A4645" t="s">
        <v>5654</v>
      </c>
    </row>
    <row r="4646" spans="1:1" x14ac:dyDescent="0.2">
      <c r="A4646" t="s">
        <v>3995</v>
      </c>
    </row>
    <row r="4647" spans="1:1" x14ac:dyDescent="0.2">
      <c r="A4647" t="s">
        <v>3996</v>
      </c>
    </row>
    <row r="4648" spans="1:1" x14ac:dyDescent="0.2">
      <c r="A4648" t="s">
        <v>3997</v>
      </c>
    </row>
    <row r="4649" spans="1:1" x14ac:dyDescent="0.2">
      <c r="A4649" t="s">
        <v>3998</v>
      </c>
    </row>
    <row r="4650" spans="1:1" x14ac:dyDescent="0.2">
      <c r="A4650" t="s">
        <v>1793</v>
      </c>
    </row>
    <row r="4651" spans="1:1" x14ac:dyDescent="0.2">
      <c r="A4651" t="s">
        <v>3999</v>
      </c>
    </row>
    <row r="4652" spans="1:1" x14ac:dyDescent="0.2">
      <c r="A4652" t="s">
        <v>1788</v>
      </c>
    </row>
    <row r="4653" spans="1:1" x14ac:dyDescent="0.2">
      <c r="A4653" t="s">
        <v>1792</v>
      </c>
    </row>
    <row r="4654" spans="1:1" x14ac:dyDescent="0.2">
      <c r="A4654" t="s">
        <v>231</v>
      </c>
    </row>
    <row r="4655" spans="1:1" x14ac:dyDescent="0.2">
      <c r="A4655" t="s">
        <v>5655</v>
      </c>
    </row>
    <row r="4656" spans="1:1" x14ac:dyDescent="0.2">
      <c r="A4656" t="s">
        <v>1790</v>
      </c>
    </row>
    <row r="4657" spans="1:1" x14ac:dyDescent="0.2">
      <c r="A4657" t="s">
        <v>581</v>
      </c>
    </row>
    <row r="4658" spans="1:1" x14ac:dyDescent="0.2">
      <c r="A4658" t="s">
        <v>5656</v>
      </c>
    </row>
    <row r="4659" spans="1:1" x14ac:dyDescent="0.2">
      <c r="A4659" t="s">
        <v>5657</v>
      </c>
    </row>
    <row r="4660" spans="1:1" x14ac:dyDescent="0.2">
      <c r="A4660" t="s">
        <v>228</v>
      </c>
    </row>
    <row r="4661" spans="1:1" x14ac:dyDescent="0.2">
      <c r="A4661" t="s">
        <v>4000</v>
      </c>
    </row>
    <row r="4662" spans="1:1" x14ac:dyDescent="0.2">
      <c r="A4662" t="s">
        <v>4001</v>
      </c>
    </row>
    <row r="4663" spans="1:1" x14ac:dyDescent="0.2">
      <c r="A4663" t="s">
        <v>5658</v>
      </c>
    </row>
    <row r="4664" spans="1:1" x14ac:dyDescent="0.2">
      <c r="A4664" t="s">
        <v>4002</v>
      </c>
    </row>
    <row r="4665" spans="1:1" x14ac:dyDescent="0.2">
      <c r="A4665" t="s">
        <v>4003</v>
      </c>
    </row>
    <row r="4666" spans="1:1" x14ac:dyDescent="0.2">
      <c r="A4666" t="s">
        <v>1715</v>
      </c>
    </row>
    <row r="4667" spans="1:1" x14ac:dyDescent="0.2">
      <c r="A4667" t="s">
        <v>4004</v>
      </c>
    </row>
    <row r="4668" spans="1:1" x14ac:dyDescent="0.2">
      <c r="A4668" t="s">
        <v>4005</v>
      </c>
    </row>
    <row r="4669" spans="1:1" x14ac:dyDescent="0.2">
      <c r="A4669" t="s">
        <v>4006</v>
      </c>
    </row>
    <row r="4670" spans="1:1" x14ac:dyDescent="0.2">
      <c r="A4670" t="s">
        <v>4007</v>
      </c>
    </row>
    <row r="4671" spans="1:1" x14ac:dyDescent="0.2">
      <c r="A4671" t="s">
        <v>4151</v>
      </c>
    </row>
    <row r="4672" spans="1:1" x14ac:dyDescent="0.2">
      <c r="A4672" t="s">
        <v>4152</v>
      </c>
    </row>
    <row r="4673" spans="1:1" x14ac:dyDescent="0.2">
      <c r="A4673" t="s">
        <v>2887</v>
      </c>
    </row>
    <row r="4674" spans="1:1" x14ac:dyDescent="0.2">
      <c r="A4674" t="s">
        <v>2888</v>
      </c>
    </row>
    <row r="4675" spans="1:1" x14ac:dyDescent="0.2">
      <c r="A4675" t="s">
        <v>2889</v>
      </c>
    </row>
    <row r="4676" spans="1:1" x14ac:dyDescent="0.2">
      <c r="A4676" t="s">
        <v>2890</v>
      </c>
    </row>
    <row r="4677" spans="1:1" x14ac:dyDescent="0.2">
      <c r="A4677" t="s">
        <v>2891</v>
      </c>
    </row>
    <row r="4678" spans="1:1" x14ac:dyDescent="0.2">
      <c r="A4678" t="s">
        <v>2892</v>
      </c>
    </row>
    <row r="4679" spans="1:1" x14ac:dyDescent="0.2">
      <c r="A4679" t="s">
        <v>2893</v>
      </c>
    </row>
    <row r="4680" spans="1:1" x14ac:dyDescent="0.2">
      <c r="A4680" t="s">
        <v>2894</v>
      </c>
    </row>
    <row r="4681" spans="1:1" x14ac:dyDescent="0.2">
      <c r="A4681" t="s">
        <v>2895</v>
      </c>
    </row>
    <row r="4682" spans="1:1" x14ac:dyDescent="0.2">
      <c r="A4682" t="s">
        <v>3871</v>
      </c>
    </row>
    <row r="4683" spans="1:1" x14ac:dyDescent="0.2">
      <c r="A4683" t="s">
        <v>4848</v>
      </c>
    </row>
    <row r="4684" spans="1:1" x14ac:dyDescent="0.2">
      <c r="A4684" t="s">
        <v>4849</v>
      </c>
    </row>
    <row r="4685" spans="1:1" x14ac:dyDescent="0.2">
      <c r="A4685" t="s">
        <v>5659</v>
      </c>
    </row>
    <row r="4686" spans="1:1" x14ac:dyDescent="0.2">
      <c r="A4686" t="s">
        <v>5660</v>
      </c>
    </row>
    <row r="4687" spans="1:1" x14ac:dyDescent="0.2">
      <c r="A4687" t="s">
        <v>5661</v>
      </c>
    </row>
    <row r="4688" spans="1:1" x14ac:dyDescent="0.2">
      <c r="A4688" t="s">
        <v>1717</v>
      </c>
    </row>
    <row r="4689" spans="1:1" x14ac:dyDescent="0.2">
      <c r="A4689" t="s">
        <v>1716</v>
      </c>
    </row>
    <row r="4690" spans="1:1" x14ac:dyDescent="0.2">
      <c r="A4690" t="s">
        <v>4850</v>
      </c>
    </row>
    <row r="4691" spans="1:1" x14ac:dyDescent="0.2">
      <c r="A4691" t="s">
        <v>4851</v>
      </c>
    </row>
    <row r="4692" spans="1:1" x14ac:dyDescent="0.2">
      <c r="A4692" t="s">
        <v>5662</v>
      </c>
    </row>
    <row r="4693" spans="1:1" x14ac:dyDescent="0.2">
      <c r="A4693" t="s">
        <v>5663</v>
      </c>
    </row>
    <row r="4694" spans="1:1" x14ac:dyDescent="0.2">
      <c r="A4694" t="s">
        <v>5664</v>
      </c>
    </row>
    <row r="4695" spans="1:1" x14ac:dyDescent="0.2">
      <c r="A4695" t="s">
        <v>5665</v>
      </c>
    </row>
    <row r="4696" spans="1:1" x14ac:dyDescent="0.2">
      <c r="A4696" t="s">
        <v>4852</v>
      </c>
    </row>
    <row r="4697" spans="1:1" x14ac:dyDescent="0.2">
      <c r="A4697" t="s">
        <v>1718</v>
      </c>
    </row>
    <row r="4698" spans="1:1" x14ac:dyDescent="0.2">
      <c r="A4698" t="s">
        <v>558</v>
      </c>
    </row>
    <row r="4699" spans="1:1" x14ac:dyDescent="0.2">
      <c r="A4699" t="s">
        <v>4854</v>
      </c>
    </row>
    <row r="4700" spans="1:1" x14ac:dyDescent="0.2">
      <c r="A4700" t="s">
        <v>617</v>
      </c>
    </row>
    <row r="4701" spans="1:1" x14ac:dyDescent="0.2">
      <c r="A4701" t="s">
        <v>722</v>
      </c>
    </row>
    <row r="4702" spans="1:1" x14ac:dyDescent="0.2">
      <c r="A4702" t="s">
        <v>4853</v>
      </c>
    </row>
    <row r="4703" spans="1:1" x14ac:dyDescent="0.2">
      <c r="A4703" t="s">
        <v>4855</v>
      </c>
    </row>
    <row r="4704" spans="1:1" x14ac:dyDescent="0.2">
      <c r="A4704" t="s">
        <v>4856</v>
      </c>
    </row>
    <row r="4705" spans="1:1" x14ac:dyDescent="0.2">
      <c r="A4705" t="s">
        <v>600</v>
      </c>
    </row>
    <row r="4706" spans="1:1" x14ac:dyDescent="0.2">
      <c r="A4706" t="s">
        <v>4857</v>
      </c>
    </row>
    <row r="4707" spans="1:1" x14ac:dyDescent="0.2">
      <c r="A4707" t="s">
        <v>4884</v>
      </c>
    </row>
    <row r="4708" spans="1:1" x14ac:dyDescent="0.2">
      <c r="A4708" t="s">
        <v>1719</v>
      </c>
    </row>
    <row r="4709" spans="1:1" x14ac:dyDescent="0.2">
      <c r="A4709" t="s">
        <v>5666</v>
      </c>
    </row>
    <row r="4710" spans="1:1" x14ac:dyDescent="0.2">
      <c r="A4710" t="s">
        <v>5667</v>
      </c>
    </row>
    <row r="4711" spans="1:1" x14ac:dyDescent="0.2">
      <c r="A4711" t="s">
        <v>5668</v>
      </c>
    </row>
    <row r="4712" spans="1:1" x14ac:dyDescent="0.2">
      <c r="A4712" t="s">
        <v>4885</v>
      </c>
    </row>
    <row r="4713" spans="1:1" x14ac:dyDescent="0.2">
      <c r="A4713" t="s">
        <v>4886</v>
      </c>
    </row>
    <row r="4714" spans="1:1" x14ac:dyDescent="0.2">
      <c r="A4714" t="s">
        <v>632</v>
      </c>
    </row>
    <row r="4715" spans="1:1" x14ac:dyDescent="0.2">
      <c r="A4715" t="s">
        <v>4887</v>
      </c>
    </row>
    <row r="4716" spans="1:1" x14ac:dyDescent="0.2">
      <c r="A4716" t="s">
        <v>4888</v>
      </c>
    </row>
    <row r="4717" spans="1:1" x14ac:dyDescent="0.2">
      <c r="A4717" t="s">
        <v>4889</v>
      </c>
    </row>
    <row r="4718" spans="1:1" x14ac:dyDescent="0.2">
      <c r="A4718" t="s">
        <v>4890</v>
      </c>
    </row>
    <row r="4719" spans="1:1" x14ac:dyDescent="0.2">
      <c r="A4719" t="s">
        <v>633</v>
      </c>
    </row>
    <row r="4720" spans="1:1" x14ac:dyDescent="0.2">
      <c r="A4720" t="s">
        <v>4891</v>
      </c>
    </row>
    <row r="4721" spans="1:1" x14ac:dyDescent="0.2">
      <c r="A4721" t="s">
        <v>4892</v>
      </c>
    </row>
    <row r="4722" spans="1:1" x14ac:dyDescent="0.2">
      <c r="A4722" t="s">
        <v>634</v>
      </c>
    </row>
    <row r="4723" spans="1:1" x14ac:dyDescent="0.2">
      <c r="A4723" t="s">
        <v>233</v>
      </c>
    </row>
    <row r="4724" spans="1:1" x14ac:dyDescent="0.2">
      <c r="A4724" t="s">
        <v>4893</v>
      </c>
    </row>
    <row r="4725" spans="1:1" x14ac:dyDescent="0.2">
      <c r="A4725" t="s">
        <v>4436</v>
      </c>
    </row>
    <row r="4726" spans="1:1" x14ac:dyDescent="0.2">
      <c r="A4726" t="s">
        <v>4437</v>
      </c>
    </row>
    <row r="4727" spans="1:1" x14ac:dyDescent="0.2">
      <c r="A4727" t="s">
        <v>4438</v>
      </c>
    </row>
    <row r="4728" spans="1:1" x14ac:dyDescent="0.2">
      <c r="A4728" t="s">
        <v>4323</v>
      </c>
    </row>
    <row r="4729" spans="1:1" x14ac:dyDescent="0.2">
      <c r="A4729" t="s">
        <v>4324</v>
      </c>
    </row>
    <row r="4730" spans="1:1" x14ac:dyDescent="0.2">
      <c r="A4730" t="s">
        <v>4325</v>
      </c>
    </row>
    <row r="4731" spans="1:1" x14ac:dyDescent="0.2">
      <c r="A4731" t="s">
        <v>4326</v>
      </c>
    </row>
    <row r="4732" spans="1:1" x14ac:dyDescent="0.2">
      <c r="A4732" t="s">
        <v>3872</v>
      </c>
    </row>
    <row r="4733" spans="1:1" x14ac:dyDescent="0.2">
      <c r="A4733" t="s">
        <v>3873</v>
      </c>
    </row>
    <row r="4734" spans="1:1" x14ac:dyDescent="0.2">
      <c r="A4734" t="s">
        <v>3874</v>
      </c>
    </row>
    <row r="4735" spans="1:1" x14ac:dyDescent="0.2">
      <c r="A4735" t="s">
        <v>3875</v>
      </c>
    </row>
    <row r="4736" spans="1:1" x14ac:dyDescent="0.2">
      <c r="A4736" t="s">
        <v>3876</v>
      </c>
    </row>
    <row r="4737" spans="1:1" x14ac:dyDescent="0.2">
      <c r="A4737" t="s">
        <v>1336</v>
      </c>
    </row>
    <row r="4738" spans="1:1" x14ac:dyDescent="0.2">
      <c r="A4738" t="s">
        <v>3877</v>
      </c>
    </row>
    <row r="4739" spans="1:1" x14ac:dyDescent="0.2">
      <c r="A4739" t="s">
        <v>4443</v>
      </c>
    </row>
    <row r="4740" spans="1:1" x14ac:dyDescent="0.2">
      <c r="A4740" t="s">
        <v>4444</v>
      </c>
    </row>
    <row r="4741" spans="1:1" x14ac:dyDescent="0.2">
      <c r="A4741" t="s">
        <v>1720</v>
      </c>
    </row>
    <row r="4742" spans="1:1" x14ac:dyDescent="0.2">
      <c r="A4742" t="s">
        <v>4445</v>
      </c>
    </row>
    <row r="4743" spans="1:1" x14ac:dyDescent="0.2">
      <c r="A4743" t="s">
        <v>4446</v>
      </c>
    </row>
    <row r="4744" spans="1:1" x14ac:dyDescent="0.2">
      <c r="A4744" t="s">
        <v>4447</v>
      </c>
    </row>
    <row r="4745" spans="1:1" x14ac:dyDescent="0.2">
      <c r="A4745" t="s">
        <v>4448</v>
      </c>
    </row>
    <row r="4746" spans="1:1" x14ac:dyDescent="0.2">
      <c r="A4746" t="s">
        <v>4449</v>
      </c>
    </row>
    <row r="4747" spans="1:1" x14ac:dyDescent="0.2">
      <c r="A4747" t="s">
        <v>4450</v>
      </c>
    </row>
    <row r="4748" spans="1:1" x14ac:dyDescent="0.2">
      <c r="A4748" t="s">
        <v>4451</v>
      </c>
    </row>
    <row r="4749" spans="1:1" x14ac:dyDescent="0.2">
      <c r="A4749" t="s">
        <v>4452</v>
      </c>
    </row>
    <row r="4750" spans="1:1" x14ac:dyDescent="0.2">
      <c r="A4750" t="s">
        <v>4453</v>
      </c>
    </row>
    <row r="4751" spans="1:1" x14ac:dyDescent="0.2">
      <c r="A4751" t="s">
        <v>1664</v>
      </c>
    </row>
    <row r="4752" spans="1:1" x14ac:dyDescent="0.2">
      <c r="A4752" t="s">
        <v>4565</v>
      </c>
    </row>
    <row r="4753" spans="1:1" x14ac:dyDescent="0.2">
      <c r="A4753" t="s">
        <v>5669</v>
      </c>
    </row>
    <row r="4754" spans="1:1" x14ac:dyDescent="0.2">
      <c r="A4754" t="s">
        <v>4566</v>
      </c>
    </row>
    <row r="4755" spans="1:1" x14ac:dyDescent="0.2">
      <c r="A4755" t="s">
        <v>4567</v>
      </c>
    </row>
    <row r="4756" spans="1:1" x14ac:dyDescent="0.2">
      <c r="A4756" t="s">
        <v>613</v>
      </c>
    </row>
    <row r="4757" spans="1:1" x14ac:dyDescent="0.2">
      <c r="A4757" t="s">
        <v>4568</v>
      </c>
    </row>
    <row r="4758" spans="1:1" x14ac:dyDescent="0.2">
      <c r="A4758" t="s">
        <v>4569</v>
      </c>
    </row>
    <row r="4759" spans="1:1" x14ac:dyDescent="0.2">
      <c r="A4759" t="s">
        <v>5670</v>
      </c>
    </row>
    <row r="4760" spans="1:1" x14ac:dyDescent="0.2">
      <c r="A4760" t="s">
        <v>5671</v>
      </c>
    </row>
    <row r="4761" spans="1:1" x14ac:dyDescent="0.2">
      <c r="A4761" t="s">
        <v>1374</v>
      </c>
    </row>
    <row r="4762" spans="1:1" x14ac:dyDescent="0.2">
      <c r="A4762" t="s">
        <v>5672</v>
      </c>
    </row>
    <row r="4763" spans="1:1" x14ac:dyDescent="0.2">
      <c r="A4763" t="s">
        <v>1376</v>
      </c>
    </row>
    <row r="4764" spans="1:1" x14ac:dyDescent="0.2">
      <c r="A4764" t="s">
        <v>1377</v>
      </c>
    </row>
    <row r="4765" spans="1:1" x14ac:dyDescent="0.2">
      <c r="A4765" t="s">
        <v>5673</v>
      </c>
    </row>
    <row r="4766" spans="1:1" x14ac:dyDescent="0.2">
      <c r="A4766" t="s">
        <v>1378</v>
      </c>
    </row>
    <row r="4767" spans="1:1" x14ac:dyDescent="0.2">
      <c r="A4767" t="s">
        <v>1381</v>
      </c>
    </row>
    <row r="4768" spans="1:1" x14ac:dyDescent="0.2">
      <c r="A4768" t="s">
        <v>1382</v>
      </c>
    </row>
    <row r="4769" spans="1:1" x14ac:dyDescent="0.2">
      <c r="A4769" t="s">
        <v>793</v>
      </c>
    </row>
    <row r="4770" spans="1:1" x14ac:dyDescent="0.2">
      <c r="A4770" t="s">
        <v>1383</v>
      </c>
    </row>
    <row r="4771" spans="1:1" x14ac:dyDescent="0.2">
      <c r="A4771" t="s">
        <v>1384</v>
      </c>
    </row>
    <row r="4772" spans="1:1" x14ac:dyDescent="0.2">
      <c r="A4772" t="s">
        <v>1385</v>
      </c>
    </row>
    <row r="4773" spans="1:1" x14ac:dyDescent="0.2">
      <c r="A4773" t="s">
        <v>5674</v>
      </c>
    </row>
    <row r="4774" spans="1:1" x14ac:dyDescent="0.2">
      <c r="A4774" t="s">
        <v>5675</v>
      </c>
    </row>
    <row r="4775" spans="1:1" x14ac:dyDescent="0.2">
      <c r="A4775" t="s">
        <v>5676</v>
      </c>
    </row>
    <row r="4776" spans="1:1" x14ac:dyDescent="0.2">
      <c r="A4776" t="s">
        <v>5677</v>
      </c>
    </row>
    <row r="4777" spans="1:1" x14ac:dyDescent="0.2">
      <c r="A4777" t="s">
        <v>4570</v>
      </c>
    </row>
    <row r="4778" spans="1:1" x14ac:dyDescent="0.2">
      <c r="A4778" t="s">
        <v>4571</v>
      </c>
    </row>
    <row r="4779" spans="1:1" x14ac:dyDescent="0.2">
      <c r="A4779" t="s">
        <v>5678</v>
      </c>
    </row>
    <row r="4780" spans="1:1" x14ac:dyDescent="0.2">
      <c r="A4780" t="s">
        <v>5679</v>
      </c>
    </row>
    <row r="4781" spans="1:1" x14ac:dyDescent="0.2">
      <c r="A4781" t="s">
        <v>4572</v>
      </c>
    </row>
    <row r="4782" spans="1:1" x14ac:dyDescent="0.2">
      <c r="A4782" t="s">
        <v>5680</v>
      </c>
    </row>
    <row r="4783" spans="1:1" x14ac:dyDescent="0.2">
      <c r="A4783" t="s">
        <v>378</v>
      </c>
    </row>
    <row r="4784" spans="1:1" x14ac:dyDescent="0.2">
      <c r="A4784" t="s">
        <v>5681</v>
      </c>
    </row>
    <row r="4785" spans="1:1" x14ac:dyDescent="0.2">
      <c r="A4785" t="s">
        <v>4905</v>
      </c>
    </row>
    <row r="4786" spans="1:1" x14ac:dyDescent="0.2">
      <c r="A4786" t="s">
        <v>5682</v>
      </c>
    </row>
    <row r="4787" spans="1:1" x14ac:dyDescent="0.2">
      <c r="A4787" t="s">
        <v>5683</v>
      </c>
    </row>
    <row r="4788" spans="1:1" x14ac:dyDescent="0.2">
      <c r="A4788" t="s">
        <v>5684</v>
      </c>
    </row>
    <row r="4789" spans="1:1" x14ac:dyDescent="0.2">
      <c r="A4789" t="s">
        <v>5685</v>
      </c>
    </row>
    <row r="4790" spans="1:1" x14ac:dyDescent="0.2">
      <c r="A4790" t="s">
        <v>4906</v>
      </c>
    </row>
    <row r="4791" spans="1:1" x14ac:dyDescent="0.2">
      <c r="A4791" t="s">
        <v>4907</v>
      </c>
    </row>
    <row r="4792" spans="1:1" x14ac:dyDescent="0.2">
      <c r="A4792" t="s">
        <v>4908</v>
      </c>
    </row>
    <row r="4793" spans="1:1" x14ac:dyDescent="0.2">
      <c r="A4793" t="s">
        <v>4909</v>
      </c>
    </row>
    <row r="4794" spans="1:1" x14ac:dyDescent="0.2">
      <c r="A4794" t="s">
        <v>719</v>
      </c>
    </row>
    <row r="4795" spans="1:1" x14ac:dyDescent="0.2">
      <c r="A4795" t="s">
        <v>3022</v>
      </c>
    </row>
    <row r="4796" spans="1:1" x14ac:dyDescent="0.2">
      <c r="A4796" t="s">
        <v>3023</v>
      </c>
    </row>
    <row r="4797" spans="1:1" x14ac:dyDescent="0.2">
      <c r="A4797" t="s">
        <v>3024</v>
      </c>
    </row>
    <row r="4798" spans="1:1" x14ac:dyDescent="0.2">
      <c r="A4798" t="s">
        <v>1398</v>
      </c>
    </row>
    <row r="4799" spans="1:1" x14ac:dyDescent="0.2">
      <c r="A4799" t="s">
        <v>1679</v>
      </c>
    </row>
    <row r="4800" spans="1:1" x14ac:dyDescent="0.2">
      <c r="A4800" t="s">
        <v>1680</v>
      </c>
    </row>
    <row r="4801" spans="1:1" x14ac:dyDescent="0.2">
      <c r="A4801" t="s">
        <v>1681</v>
      </c>
    </row>
    <row r="4802" spans="1:1" x14ac:dyDescent="0.2">
      <c r="A4802" t="s">
        <v>3025</v>
      </c>
    </row>
    <row r="4803" spans="1:1" x14ac:dyDescent="0.2">
      <c r="A4803" t="s">
        <v>3026</v>
      </c>
    </row>
    <row r="4804" spans="1:1" x14ac:dyDescent="0.2">
      <c r="A4804" t="s">
        <v>3027</v>
      </c>
    </row>
    <row r="4805" spans="1:1" x14ac:dyDescent="0.2">
      <c r="A4805" t="s">
        <v>3028</v>
      </c>
    </row>
    <row r="4806" spans="1:1" x14ac:dyDescent="0.2">
      <c r="A4806" t="s">
        <v>5686</v>
      </c>
    </row>
    <row r="4807" spans="1:1" x14ac:dyDescent="0.2">
      <c r="A4807" t="s">
        <v>5687</v>
      </c>
    </row>
    <row r="4808" spans="1:1" x14ac:dyDescent="0.2">
      <c r="A4808" t="s">
        <v>211</v>
      </c>
    </row>
    <row r="4809" spans="1:1" x14ac:dyDescent="0.2">
      <c r="A4809" t="s">
        <v>3029</v>
      </c>
    </row>
    <row r="4810" spans="1:1" x14ac:dyDescent="0.2">
      <c r="A4810" t="s">
        <v>297</v>
      </c>
    </row>
    <row r="4811" spans="1:1" x14ac:dyDescent="0.2">
      <c r="A4811" t="s">
        <v>5688</v>
      </c>
    </row>
    <row r="4812" spans="1:1" x14ac:dyDescent="0.2">
      <c r="A4812" t="s">
        <v>3030</v>
      </c>
    </row>
    <row r="4813" spans="1:1" x14ac:dyDescent="0.2">
      <c r="A4813" t="s">
        <v>3031</v>
      </c>
    </row>
    <row r="4814" spans="1:1" x14ac:dyDescent="0.2">
      <c r="A4814" t="s">
        <v>3032</v>
      </c>
    </row>
    <row r="4815" spans="1:1" x14ac:dyDescent="0.2">
      <c r="A4815" t="s">
        <v>3033</v>
      </c>
    </row>
    <row r="4816" spans="1:1" x14ac:dyDescent="0.2">
      <c r="A4816" t="s">
        <v>3034</v>
      </c>
    </row>
    <row r="4817" spans="1:1" x14ac:dyDescent="0.2">
      <c r="A4817" t="s">
        <v>3035</v>
      </c>
    </row>
    <row r="4818" spans="1:1" x14ac:dyDescent="0.2">
      <c r="A4818" t="s">
        <v>4575</v>
      </c>
    </row>
    <row r="4819" spans="1:1" x14ac:dyDescent="0.2">
      <c r="A4819" t="s">
        <v>5689</v>
      </c>
    </row>
    <row r="4820" spans="1:1" x14ac:dyDescent="0.2">
      <c r="A4820" t="s">
        <v>4596</v>
      </c>
    </row>
    <row r="4821" spans="1:1" x14ac:dyDescent="0.2">
      <c r="A4821" t="s">
        <v>4597</v>
      </c>
    </row>
    <row r="4822" spans="1:1" x14ac:dyDescent="0.2">
      <c r="A4822" t="s">
        <v>4598</v>
      </c>
    </row>
    <row r="4823" spans="1:1" x14ac:dyDescent="0.2">
      <c r="A4823" t="s">
        <v>4573</v>
      </c>
    </row>
    <row r="4824" spans="1:1" x14ac:dyDescent="0.2">
      <c r="A4824" t="s">
        <v>216</v>
      </c>
    </row>
    <row r="4825" spans="1:1" x14ac:dyDescent="0.2">
      <c r="A4825" t="s">
        <v>4574</v>
      </c>
    </row>
    <row r="4826" spans="1:1" x14ac:dyDescent="0.2">
      <c r="A4826" t="s">
        <v>4576</v>
      </c>
    </row>
    <row r="4827" spans="1:1" x14ac:dyDescent="0.2">
      <c r="A4827" t="s">
        <v>4577</v>
      </c>
    </row>
    <row r="4828" spans="1:1" x14ac:dyDescent="0.2">
      <c r="A4828" t="s">
        <v>4578</v>
      </c>
    </row>
    <row r="4829" spans="1:1" x14ac:dyDescent="0.2">
      <c r="A4829" t="s">
        <v>4579</v>
      </c>
    </row>
    <row r="4830" spans="1:1" x14ac:dyDescent="0.2">
      <c r="A4830" t="s">
        <v>2097</v>
      </c>
    </row>
    <row r="4831" spans="1:1" x14ac:dyDescent="0.2">
      <c r="A4831" t="s">
        <v>2098</v>
      </c>
    </row>
    <row r="4832" spans="1:1" x14ac:dyDescent="0.2">
      <c r="A4832" t="s">
        <v>2099</v>
      </c>
    </row>
    <row r="4833" spans="1:1" x14ac:dyDescent="0.2">
      <c r="A4833" t="s">
        <v>2100</v>
      </c>
    </row>
    <row r="4834" spans="1:1" x14ac:dyDescent="0.2">
      <c r="A4834" t="s">
        <v>2101</v>
      </c>
    </row>
    <row r="4835" spans="1:1" x14ac:dyDescent="0.2">
      <c r="A4835" t="s">
        <v>2102</v>
      </c>
    </row>
    <row r="4836" spans="1:1" x14ac:dyDescent="0.2">
      <c r="A4836" t="s">
        <v>2103</v>
      </c>
    </row>
    <row r="4837" spans="1:1" x14ac:dyDescent="0.2">
      <c r="A4837" t="s">
        <v>5690</v>
      </c>
    </row>
    <row r="4838" spans="1:1" x14ac:dyDescent="0.2">
      <c r="A4838" t="s">
        <v>5691</v>
      </c>
    </row>
    <row r="4839" spans="1:1" x14ac:dyDescent="0.2">
      <c r="A4839" t="s">
        <v>2104</v>
      </c>
    </row>
    <row r="4840" spans="1:1" x14ac:dyDescent="0.2">
      <c r="A4840" t="s">
        <v>764</v>
      </c>
    </row>
    <row r="4841" spans="1:1" x14ac:dyDescent="0.2">
      <c r="A4841" t="s">
        <v>765</v>
      </c>
    </row>
    <row r="4842" spans="1:1" x14ac:dyDescent="0.2">
      <c r="A4842" t="s">
        <v>217</v>
      </c>
    </row>
    <row r="4843" spans="1:1" x14ac:dyDescent="0.2">
      <c r="A4843" t="s">
        <v>5692</v>
      </c>
    </row>
    <row r="4844" spans="1:1" x14ac:dyDescent="0.2">
      <c r="A4844" t="s">
        <v>2106</v>
      </c>
    </row>
    <row r="4845" spans="1:1" x14ac:dyDescent="0.2">
      <c r="A4845" t="s">
        <v>2107</v>
      </c>
    </row>
    <row r="4846" spans="1:1" x14ac:dyDescent="0.2">
      <c r="A4846" t="s">
        <v>2108</v>
      </c>
    </row>
    <row r="4847" spans="1:1" x14ac:dyDescent="0.2">
      <c r="A4847" t="s">
        <v>2109</v>
      </c>
    </row>
    <row r="4848" spans="1:1" x14ac:dyDescent="0.2">
      <c r="A4848" t="s">
        <v>2110</v>
      </c>
    </row>
    <row r="4849" spans="1:1" x14ac:dyDescent="0.2">
      <c r="A4849" t="s">
        <v>2111</v>
      </c>
    </row>
    <row r="4850" spans="1:1" x14ac:dyDescent="0.2">
      <c r="A4850" t="s">
        <v>2112</v>
      </c>
    </row>
    <row r="4851" spans="1:1" x14ac:dyDescent="0.2">
      <c r="A4851" t="s">
        <v>1997</v>
      </c>
    </row>
    <row r="4852" spans="1:1" x14ac:dyDescent="0.2">
      <c r="A4852" t="s">
        <v>1998</v>
      </c>
    </row>
    <row r="4853" spans="1:1" x14ac:dyDescent="0.2">
      <c r="A4853" t="s">
        <v>1999</v>
      </c>
    </row>
    <row r="4854" spans="1:1" x14ac:dyDescent="0.2">
      <c r="A4854" t="s">
        <v>2000</v>
      </c>
    </row>
    <row r="4855" spans="1:1" x14ac:dyDescent="0.2">
      <c r="A4855" t="s">
        <v>2001</v>
      </c>
    </row>
    <row r="4856" spans="1:1" x14ac:dyDescent="0.2">
      <c r="A4856" t="s">
        <v>2002</v>
      </c>
    </row>
    <row r="4857" spans="1:1" x14ac:dyDescent="0.2">
      <c r="A4857" t="s">
        <v>2003</v>
      </c>
    </row>
    <row r="4858" spans="1:1" x14ac:dyDescent="0.2">
      <c r="A4858" t="s">
        <v>2096</v>
      </c>
    </row>
    <row r="4859" spans="1:1" x14ac:dyDescent="0.2">
      <c r="A4859" t="s">
        <v>5693</v>
      </c>
    </row>
    <row r="4860" spans="1:1" x14ac:dyDescent="0.2">
      <c r="A4860" t="s">
        <v>3885</v>
      </c>
    </row>
    <row r="4861" spans="1:1" x14ac:dyDescent="0.2">
      <c r="A4861" t="s">
        <v>3886</v>
      </c>
    </row>
    <row r="4862" spans="1:1" x14ac:dyDescent="0.2">
      <c r="A4862" t="s">
        <v>3887</v>
      </c>
    </row>
    <row r="4863" spans="1:1" x14ac:dyDescent="0.2">
      <c r="A4863" t="s">
        <v>210</v>
      </c>
    </row>
    <row r="4864" spans="1:1" x14ac:dyDescent="0.2">
      <c r="A4864" t="s">
        <v>3888</v>
      </c>
    </row>
    <row r="4865" spans="1:1" x14ac:dyDescent="0.2">
      <c r="A4865" t="s">
        <v>3889</v>
      </c>
    </row>
    <row r="4866" spans="1:1" x14ac:dyDescent="0.2">
      <c r="A4866" t="s">
        <v>4553</v>
      </c>
    </row>
    <row r="4867" spans="1:1" x14ac:dyDescent="0.2">
      <c r="A4867" t="s">
        <v>4554</v>
      </c>
    </row>
    <row r="4868" spans="1:1" x14ac:dyDescent="0.2">
      <c r="A4868" t="s">
        <v>4555</v>
      </c>
    </row>
    <row r="4869" spans="1:1" x14ac:dyDescent="0.2">
      <c r="A4869" t="s">
        <v>4263</v>
      </c>
    </row>
    <row r="4870" spans="1:1" x14ac:dyDescent="0.2">
      <c r="A4870" t="s">
        <v>5694</v>
      </c>
    </row>
    <row r="4871" spans="1:1" x14ac:dyDescent="0.2">
      <c r="A4871" t="s">
        <v>766</v>
      </c>
    </row>
    <row r="4872" spans="1:1" x14ac:dyDescent="0.2">
      <c r="A4872" t="s">
        <v>4264</v>
      </c>
    </row>
    <row r="4873" spans="1:1" x14ac:dyDescent="0.2">
      <c r="A4873" t="s">
        <v>4265</v>
      </c>
    </row>
    <row r="4874" spans="1:1" x14ac:dyDescent="0.2">
      <c r="A4874" t="s">
        <v>4266</v>
      </c>
    </row>
    <row r="4875" spans="1:1" x14ac:dyDescent="0.2">
      <c r="A4875" t="s">
        <v>1773</v>
      </c>
    </row>
    <row r="4876" spans="1:1" x14ac:dyDescent="0.2">
      <c r="A4876" t="s">
        <v>4267</v>
      </c>
    </row>
    <row r="4877" spans="1:1" x14ac:dyDescent="0.2">
      <c r="A4877" t="s">
        <v>4268</v>
      </c>
    </row>
    <row r="4878" spans="1:1" x14ac:dyDescent="0.2">
      <c r="A4878" t="s">
        <v>4269</v>
      </c>
    </row>
    <row r="4879" spans="1:1" x14ac:dyDescent="0.2">
      <c r="A4879" t="s">
        <v>218</v>
      </c>
    </row>
    <row r="4880" spans="1:1" x14ac:dyDescent="0.2">
      <c r="A4880" t="s">
        <v>2857</v>
      </c>
    </row>
    <row r="4881" spans="1:1" x14ac:dyDescent="0.2">
      <c r="A4881" t="s">
        <v>2858</v>
      </c>
    </row>
    <row r="4882" spans="1:1" x14ac:dyDescent="0.2">
      <c r="A4882" t="s">
        <v>2859</v>
      </c>
    </row>
    <row r="4883" spans="1:1" x14ac:dyDescent="0.2">
      <c r="A4883" t="s">
        <v>2860</v>
      </c>
    </row>
    <row r="4884" spans="1:1" x14ac:dyDescent="0.2">
      <c r="A4884" t="s">
        <v>2861</v>
      </c>
    </row>
    <row r="4885" spans="1:1" x14ac:dyDescent="0.2">
      <c r="A4885" t="s">
        <v>219</v>
      </c>
    </row>
    <row r="4886" spans="1:1" x14ac:dyDescent="0.2">
      <c r="A4886" t="s">
        <v>2862</v>
      </c>
    </row>
    <row r="4887" spans="1:1" x14ac:dyDescent="0.2">
      <c r="A4887" t="s">
        <v>4199</v>
      </c>
    </row>
    <row r="4888" spans="1:1" x14ac:dyDescent="0.2">
      <c r="A4888" t="s">
        <v>220</v>
      </c>
    </row>
    <row r="4889" spans="1:1" x14ac:dyDescent="0.2">
      <c r="A4889" t="s">
        <v>4200</v>
      </c>
    </row>
    <row r="4890" spans="1:1" x14ac:dyDescent="0.2">
      <c r="A4890" t="s">
        <v>4201</v>
      </c>
    </row>
    <row r="4891" spans="1:1" x14ac:dyDescent="0.2">
      <c r="A4891" t="s">
        <v>3167</v>
      </c>
    </row>
    <row r="4892" spans="1:1" x14ac:dyDescent="0.2">
      <c r="A4892" t="s">
        <v>2105</v>
      </c>
    </row>
    <row r="4893" spans="1:1" x14ac:dyDescent="0.2">
      <c r="A4893" t="s">
        <v>3168</v>
      </c>
    </row>
    <row r="4894" spans="1:1" x14ac:dyDescent="0.2">
      <c r="A4894" t="s">
        <v>3169</v>
      </c>
    </row>
    <row r="4895" spans="1:1" x14ac:dyDescent="0.2">
      <c r="A4895" t="s">
        <v>3170</v>
      </c>
    </row>
    <row r="4896" spans="1:1" x14ac:dyDescent="0.2">
      <c r="A4896" t="s">
        <v>3171</v>
      </c>
    </row>
    <row r="4897" spans="1:1" x14ac:dyDescent="0.2">
      <c r="A4897" t="s">
        <v>296</v>
      </c>
    </row>
    <row r="4898" spans="1:1" x14ac:dyDescent="0.2">
      <c r="A4898" t="s">
        <v>3172</v>
      </c>
    </row>
    <row r="4899" spans="1:1" x14ac:dyDescent="0.2">
      <c r="A4899" t="s">
        <v>4270</v>
      </c>
    </row>
    <row r="4900" spans="1:1" x14ac:dyDescent="0.2">
      <c r="A4900" t="s">
        <v>4271</v>
      </c>
    </row>
    <row r="4901" spans="1:1" x14ac:dyDescent="0.2">
      <c r="A4901" t="s">
        <v>4272</v>
      </c>
    </row>
    <row r="4902" spans="1:1" x14ac:dyDescent="0.2">
      <c r="A4902" t="s">
        <v>3232</v>
      </c>
    </row>
    <row r="4903" spans="1:1" x14ac:dyDescent="0.2">
      <c r="A4903" t="s">
        <v>3233</v>
      </c>
    </row>
    <row r="4904" spans="1:1" x14ac:dyDescent="0.2">
      <c r="A4904" t="s">
        <v>3234</v>
      </c>
    </row>
    <row r="4905" spans="1:1" x14ac:dyDescent="0.2">
      <c r="A4905" t="s">
        <v>299</v>
      </c>
    </row>
    <row r="4906" spans="1:1" x14ac:dyDescent="0.2">
      <c r="A4906" t="s">
        <v>3235</v>
      </c>
    </row>
    <row r="4907" spans="1:1" x14ac:dyDescent="0.2">
      <c r="A4907" t="s">
        <v>3236</v>
      </c>
    </row>
    <row r="4908" spans="1:1" x14ac:dyDescent="0.2">
      <c r="A4908" t="s">
        <v>3237</v>
      </c>
    </row>
    <row r="4909" spans="1:1" x14ac:dyDescent="0.2">
      <c r="A4909" t="s">
        <v>3238</v>
      </c>
    </row>
    <row r="4910" spans="1:1" x14ac:dyDescent="0.2">
      <c r="A4910" t="s">
        <v>3239</v>
      </c>
    </row>
    <row r="4911" spans="1:1" x14ac:dyDescent="0.2">
      <c r="A4911" t="s">
        <v>215</v>
      </c>
    </row>
    <row r="4912" spans="1:1" x14ac:dyDescent="0.2">
      <c r="A4912" t="s">
        <v>3240</v>
      </c>
    </row>
    <row r="4913" spans="1:1" x14ac:dyDescent="0.2">
      <c r="A4913" t="s">
        <v>5695</v>
      </c>
    </row>
    <row r="4914" spans="1:1" x14ac:dyDescent="0.2">
      <c r="A4914" t="s">
        <v>221</v>
      </c>
    </row>
    <row r="4915" spans="1:1" x14ac:dyDescent="0.2">
      <c r="A4915" t="s">
        <v>3241</v>
      </c>
    </row>
    <row r="4916" spans="1:1" x14ac:dyDescent="0.2">
      <c r="A4916" t="s">
        <v>3242</v>
      </c>
    </row>
    <row r="4917" spans="1:1" x14ac:dyDescent="0.2">
      <c r="A4917" t="s">
        <v>3243</v>
      </c>
    </row>
    <row r="4918" spans="1:1" x14ac:dyDescent="0.2">
      <c r="A4918" t="s">
        <v>5696</v>
      </c>
    </row>
    <row r="4919" spans="1:1" x14ac:dyDescent="0.2">
      <c r="A4919" t="s">
        <v>3244</v>
      </c>
    </row>
    <row r="4920" spans="1:1" x14ac:dyDescent="0.2">
      <c r="A4920" t="s">
        <v>5697</v>
      </c>
    </row>
    <row r="4921" spans="1:1" x14ac:dyDescent="0.2">
      <c r="A4921" t="s">
        <v>5698</v>
      </c>
    </row>
    <row r="4922" spans="1:1" x14ac:dyDescent="0.2">
      <c r="A4922" t="s">
        <v>3245</v>
      </c>
    </row>
    <row r="4923" spans="1:1" x14ac:dyDescent="0.2">
      <c r="A4923" t="s">
        <v>3246</v>
      </c>
    </row>
    <row r="4924" spans="1:1" x14ac:dyDescent="0.2">
      <c r="A4924" t="s">
        <v>3247</v>
      </c>
    </row>
    <row r="4925" spans="1:1" x14ac:dyDescent="0.2">
      <c r="A4925" t="s">
        <v>3248</v>
      </c>
    </row>
    <row r="4926" spans="1:1" x14ac:dyDescent="0.2">
      <c r="A4926" t="s">
        <v>3249</v>
      </c>
    </row>
    <row r="4927" spans="1:1" x14ac:dyDescent="0.2">
      <c r="A4927" t="s">
        <v>3250</v>
      </c>
    </row>
    <row r="4928" spans="1:1" x14ac:dyDescent="0.2">
      <c r="A4928" t="s">
        <v>3251</v>
      </c>
    </row>
    <row r="4929" spans="1:1" x14ac:dyDescent="0.2">
      <c r="A4929" t="s">
        <v>5699</v>
      </c>
    </row>
    <row r="4930" spans="1:1" x14ac:dyDescent="0.2">
      <c r="A4930" t="s">
        <v>3252</v>
      </c>
    </row>
    <row r="4931" spans="1:1" x14ac:dyDescent="0.2">
      <c r="A4931" t="s">
        <v>3253</v>
      </c>
    </row>
    <row r="4932" spans="1:1" x14ac:dyDescent="0.2">
      <c r="A4932" t="s">
        <v>3254</v>
      </c>
    </row>
    <row r="4933" spans="1:1" x14ac:dyDescent="0.2">
      <c r="A4933" t="s">
        <v>212</v>
      </c>
    </row>
    <row r="4934" spans="1:1" x14ac:dyDescent="0.2">
      <c r="A4934" t="s">
        <v>3255</v>
      </c>
    </row>
    <row r="4935" spans="1:1" x14ac:dyDescent="0.2">
      <c r="A4935" t="s">
        <v>3256</v>
      </c>
    </row>
    <row r="4936" spans="1:1" x14ac:dyDescent="0.2">
      <c r="A4936" t="s">
        <v>3257</v>
      </c>
    </row>
    <row r="4937" spans="1:1" x14ac:dyDescent="0.2">
      <c r="A4937" t="s">
        <v>3258</v>
      </c>
    </row>
    <row r="4938" spans="1:1" x14ac:dyDescent="0.2">
      <c r="A4938" t="s">
        <v>3259</v>
      </c>
    </row>
    <row r="4939" spans="1:1" x14ac:dyDescent="0.2">
      <c r="A4939" t="s">
        <v>5700</v>
      </c>
    </row>
    <row r="4940" spans="1:1" x14ac:dyDescent="0.2">
      <c r="A4940" t="s">
        <v>3260</v>
      </c>
    </row>
    <row r="4941" spans="1:1" x14ac:dyDescent="0.2">
      <c r="A4941" t="s">
        <v>2838</v>
      </c>
    </row>
    <row r="4942" spans="1:1" x14ac:dyDescent="0.2">
      <c r="A4942" t="s">
        <v>222</v>
      </c>
    </row>
    <row r="4943" spans="1:1" x14ac:dyDescent="0.2">
      <c r="A4943" t="s">
        <v>2839</v>
      </c>
    </row>
    <row r="4944" spans="1:1" x14ac:dyDescent="0.2">
      <c r="A4944" t="s">
        <v>767</v>
      </c>
    </row>
    <row r="4945" spans="1:1" x14ac:dyDescent="0.2">
      <c r="A4945" t="s">
        <v>2840</v>
      </c>
    </row>
    <row r="4946" spans="1:1" x14ac:dyDescent="0.2">
      <c r="A4946" t="s">
        <v>2612</v>
      </c>
    </row>
    <row r="4947" spans="1:1" x14ac:dyDescent="0.2">
      <c r="A4947" t="s">
        <v>2613</v>
      </c>
    </row>
    <row r="4948" spans="1:1" x14ac:dyDescent="0.2">
      <c r="A4948" t="s">
        <v>2614</v>
      </c>
    </row>
    <row r="4949" spans="1:1" x14ac:dyDescent="0.2">
      <c r="A4949" t="s">
        <v>2615</v>
      </c>
    </row>
    <row r="4950" spans="1:1" x14ac:dyDescent="0.2">
      <c r="A4950" t="s">
        <v>2616</v>
      </c>
    </row>
    <row r="4951" spans="1:1" x14ac:dyDescent="0.2">
      <c r="A4951" t="s">
        <v>2617</v>
      </c>
    </row>
    <row r="4952" spans="1:1" x14ac:dyDescent="0.2">
      <c r="A4952" t="s">
        <v>2618</v>
      </c>
    </row>
    <row r="4953" spans="1:1" x14ac:dyDescent="0.2">
      <c r="A4953" t="s">
        <v>2619</v>
      </c>
    </row>
    <row r="4954" spans="1:1" x14ac:dyDescent="0.2">
      <c r="A4954" t="s">
        <v>2620</v>
      </c>
    </row>
    <row r="4955" spans="1:1" x14ac:dyDescent="0.2">
      <c r="A4955" t="s">
        <v>223</v>
      </c>
    </row>
    <row r="4956" spans="1:1" x14ac:dyDescent="0.2">
      <c r="A4956" t="s">
        <v>224</v>
      </c>
    </row>
    <row r="4957" spans="1:1" x14ac:dyDescent="0.2">
      <c r="A4957" t="s">
        <v>5701</v>
      </c>
    </row>
    <row r="4958" spans="1:1" x14ac:dyDescent="0.2">
      <c r="A4958" t="s">
        <v>2621</v>
      </c>
    </row>
    <row r="4959" spans="1:1" x14ac:dyDescent="0.2">
      <c r="A4959" t="s">
        <v>4202</v>
      </c>
    </row>
    <row r="4960" spans="1:1" x14ac:dyDescent="0.2">
      <c r="A4960" t="s">
        <v>4203</v>
      </c>
    </row>
    <row r="4961" spans="1:1" x14ac:dyDescent="0.2">
      <c r="A4961" t="s">
        <v>1721</v>
      </c>
    </row>
    <row r="4962" spans="1:1" x14ac:dyDescent="0.2">
      <c r="A4962" t="s">
        <v>4204</v>
      </c>
    </row>
    <row r="4963" spans="1:1" x14ac:dyDescent="0.2">
      <c r="A4963" t="s">
        <v>5702</v>
      </c>
    </row>
    <row r="4964" spans="1:1" x14ac:dyDescent="0.2">
      <c r="A4964" t="s">
        <v>213</v>
      </c>
    </row>
    <row r="4965" spans="1:1" x14ac:dyDescent="0.2">
      <c r="A4965" t="s">
        <v>5703</v>
      </c>
    </row>
    <row r="4966" spans="1:1" x14ac:dyDescent="0.2">
      <c r="A4966" t="s">
        <v>5704</v>
      </c>
    </row>
    <row r="4967" spans="1:1" x14ac:dyDescent="0.2">
      <c r="A4967" t="s">
        <v>4205</v>
      </c>
    </row>
    <row r="4968" spans="1:1" x14ac:dyDescent="0.2">
      <c r="A4968" t="s">
        <v>4206</v>
      </c>
    </row>
    <row r="4969" spans="1:1" x14ac:dyDescent="0.2">
      <c r="A4969" t="s">
        <v>5705</v>
      </c>
    </row>
    <row r="4970" spans="1:1" x14ac:dyDescent="0.2">
      <c r="A4970" t="s">
        <v>3173</v>
      </c>
    </row>
    <row r="4971" spans="1:1" x14ac:dyDescent="0.2">
      <c r="A4971" t="s">
        <v>3174</v>
      </c>
    </row>
    <row r="4972" spans="1:1" x14ac:dyDescent="0.2">
      <c r="A4972" t="s">
        <v>2701</v>
      </c>
    </row>
    <row r="4973" spans="1:1" x14ac:dyDescent="0.2">
      <c r="A4973" t="s">
        <v>5706</v>
      </c>
    </row>
    <row r="4974" spans="1:1" x14ac:dyDescent="0.2">
      <c r="A4974" t="s">
        <v>2702</v>
      </c>
    </row>
    <row r="4975" spans="1:1" x14ac:dyDescent="0.2">
      <c r="A4975" t="s">
        <v>5707</v>
      </c>
    </row>
    <row r="4976" spans="1:1" x14ac:dyDescent="0.2">
      <c r="A4976" t="s">
        <v>2703</v>
      </c>
    </row>
    <row r="4977" spans="1:1" x14ac:dyDescent="0.2">
      <c r="A4977" t="s">
        <v>2704</v>
      </c>
    </row>
    <row r="4978" spans="1:1" x14ac:dyDescent="0.2">
      <c r="A4978" t="s">
        <v>1030</v>
      </c>
    </row>
    <row r="4979" spans="1:1" x14ac:dyDescent="0.2">
      <c r="A4979" t="s">
        <v>1031</v>
      </c>
    </row>
    <row r="4980" spans="1:1" x14ac:dyDescent="0.2">
      <c r="A4980" t="s">
        <v>1032</v>
      </c>
    </row>
    <row r="4981" spans="1:1" x14ac:dyDescent="0.2">
      <c r="A4981" t="s">
        <v>1033</v>
      </c>
    </row>
    <row r="4982" spans="1:1" x14ac:dyDescent="0.2">
      <c r="A4982" t="s">
        <v>1772</v>
      </c>
    </row>
    <row r="4983" spans="1:1" x14ac:dyDescent="0.2">
      <c r="A4983" t="s">
        <v>5708</v>
      </c>
    </row>
    <row r="4984" spans="1:1" x14ac:dyDescent="0.2">
      <c r="A4984" t="s">
        <v>1034</v>
      </c>
    </row>
    <row r="4985" spans="1:1" x14ac:dyDescent="0.2">
      <c r="A4985" t="s">
        <v>5709</v>
      </c>
    </row>
    <row r="4986" spans="1:1" x14ac:dyDescent="0.2">
      <c r="A4986" t="s">
        <v>5710</v>
      </c>
    </row>
    <row r="4987" spans="1:1" x14ac:dyDescent="0.2">
      <c r="A4987" t="s">
        <v>768</v>
      </c>
    </row>
    <row r="4988" spans="1:1" x14ac:dyDescent="0.2">
      <c r="A4988" t="s">
        <v>1035</v>
      </c>
    </row>
    <row r="4989" spans="1:1" x14ac:dyDescent="0.2">
      <c r="A4989" t="s">
        <v>3006</v>
      </c>
    </row>
    <row r="4990" spans="1:1" x14ac:dyDescent="0.2">
      <c r="A4990" t="s">
        <v>3007</v>
      </c>
    </row>
    <row r="4991" spans="1:1" x14ac:dyDescent="0.2">
      <c r="A4991" t="s">
        <v>3008</v>
      </c>
    </row>
    <row r="4992" spans="1:1" x14ac:dyDescent="0.2">
      <c r="A4992" t="s">
        <v>3009</v>
      </c>
    </row>
    <row r="4993" spans="1:1" x14ac:dyDescent="0.2">
      <c r="A4993" t="s">
        <v>3010</v>
      </c>
    </row>
    <row r="4994" spans="1:1" x14ac:dyDescent="0.2">
      <c r="A4994" t="s">
        <v>3011</v>
      </c>
    </row>
    <row r="4995" spans="1:1" x14ac:dyDescent="0.2">
      <c r="A4995" t="s">
        <v>3012</v>
      </c>
    </row>
    <row r="4996" spans="1:1" x14ac:dyDescent="0.2">
      <c r="A4996" t="s">
        <v>5711</v>
      </c>
    </row>
    <row r="4997" spans="1:1" x14ac:dyDescent="0.2">
      <c r="A4997" t="s">
        <v>4929</v>
      </c>
    </row>
    <row r="4998" spans="1:1" x14ac:dyDescent="0.2">
      <c r="A4998" t="s">
        <v>298</v>
      </c>
    </row>
    <row r="4999" spans="1:1" x14ac:dyDescent="0.2">
      <c r="A4999" t="s">
        <v>5712</v>
      </c>
    </row>
    <row r="5000" spans="1:1" x14ac:dyDescent="0.2">
      <c r="A5000" t="s">
        <v>4930</v>
      </c>
    </row>
    <row r="5001" spans="1:1" x14ac:dyDescent="0.2">
      <c r="A5001" t="s">
        <v>4931</v>
      </c>
    </row>
    <row r="5002" spans="1:1" x14ac:dyDescent="0.2">
      <c r="A5002" t="s">
        <v>4932</v>
      </c>
    </row>
    <row r="5003" spans="1:1" x14ac:dyDescent="0.2">
      <c r="A5003" t="s">
        <v>4933</v>
      </c>
    </row>
    <row r="5004" spans="1:1" x14ac:dyDescent="0.2">
      <c r="A5004" t="s">
        <v>4934</v>
      </c>
    </row>
    <row r="5005" spans="1:1" x14ac:dyDescent="0.2">
      <c r="A5005" t="s">
        <v>4935</v>
      </c>
    </row>
    <row r="5006" spans="1:1" x14ac:dyDescent="0.2">
      <c r="A5006" t="s">
        <v>4936</v>
      </c>
    </row>
    <row r="5007" spans="1:1" x14ac:dyDescent="0.2">
      <c r="A5007" t="s">
        <v>4937</v>
      </c>
    </row>
    <row r="5008" spans="1:1" x14ac:dyDescent="0.2">
      <c r="A5008" t="s">
        <v>4938</v>
      </c>
    </row>
    <row r="5009" spans="1:1" x14ac:dyDescent="0.2">
      <c r="A5009" t="s">
        <v>4939</v>
      </c>
    </row>
    <row r="5010" spans="1:1" x14ac:dyDescent="0.2">
      <c r="A5010" t="s">
        <v>4675</v>
      </c>
    </row>
    <row r="5011" spans="1:1" x14ac:dyDescent="0.2">
      <c r="A5011" t="s">
        <v>4676</v>
      </c>
    </row>
    <row r="5012" spans="1:1" x14ac:dyDescent="0.2">
      <c r="A5012" t="s">
        <v>5713</v>
      </c>
    </row>
    <row r="5013" spans="1:1" x14ac:dyDescent="0.2">
      <c r="A5013" t="s">
        <v>4677</v>
      </c>
    </row>
    <row r="5014" spans="1:1" x14ac:dyDescent="0.2">
      <c r="A5014" t="s">
        <v>769</v>
      </c>
    </row>
    <row r="5015" spans="1:1" x14ac:dyDescent="0.2">
      <c r="A5015" t="s">
        <v>5714</v>
      </c>
    </row>
    <row r="5016" spans="1:1" x14ac:dyDescent="0.2">
      <c r="A5016" t="s">
        <v>3800</v>
      </c>
    </row>
    <row r="5017" spans="1:1" x14ac:dyDescent="0.2">
      <c r="A5017" t="s">
        <v>3801</v>
      </c>
    </row>
    <row r="5018" spans="1:1" x14ac:dyDescent="0.2">
      <c r="A5018" t="s">
        <v>3802</v>
      </c>
    </row>
    <row r="5019" spans="1:1" x14ac:dyDescent="0.2">
      <c r="A5019" t="s">
        <v>5715</v>
      </c>
    </row>
    <row r="5020" spans="1:1" x14ac:dyDescent="0.2">
      <c r="A5020" t="s">
        <v>214</v>
      </c>
    </row>
    <row r="5021" spans="1:1" x14ac:dyDescent="0.2">
      <c r="A5021" t="s">
        <v>3803</v>
      </c>
    </row>
    <row r="5022" spans="1:1" x14ac:dyDescent="0.2">
      <c r="A5022" t="s">
        <v>3804</v>
      </c>
    </row>
    <row r="5023" spans="1:1" x14ac:dyDescent="0.2">
      <c r="A5023" t="s">
        <v>2834</v>
      </c>
    </row>
    <row r="5024" spans="1:1" x14ac:dyDescent="0.2">
      <c r="A5024" t="s">
        <v>225</v>
      </c>
    </row>
    <row r="5025" spans="1:1" x14ac:dyDescent="0.2">
      <c r="A5025" t="s">
        <v>2835</v>
      </c>
    </row>
    <row r="5026" spans="1:1" x14ac:dyDescent="0.2">
      <c r="A5026" t="s">
        <v>226</v>
      </c>
    </row>
    <row r="5027" spans="1:1" x14ac:dyDescent="0.2">
      <c r="A5027" t="s">
        <v>2836</v>
      </c>
    </row>
    <row r="5028" spans="1:1" x14ac:dyDescent="0.2">
      <c r="A5028" t="s">
        <v>2837</v>
      </c>
    </row>
    <row r="5029" spans="1:1" x14ac:dyDescent="0.2">
      <c r="A5029" t="s">
        <v>3331</v>
      </c>
    </row>
    <row r="5030" spans="1:1" x14ac:dyDescent="0.2">
      <c r="A5030" t="s">
        <v>3332</v>
      </c>
    </row>
    <row r="5031" spans="1:1" x14ac:dyDescent="0.2">
      <c r="A5031" t="s">
        <v>2137</v>
      </c>
    </row>
    <row r="5032" spans="1:1" x14ac:dyDescent="0.2">
      <c r="A5032" t="s">
        <v>3333</v>
      </c>
    </row>
    <row r="5033" spans="1:1" x14ac:dyDescent="0.2">
      <c r="A5033" t="s">
        <v>5716</v>
      </c>
    </row>
    <row r="5034" spans="1:1" x14ac:dyDescent="0.2">
      <c r="A5034" t="s">
        <v>5717</v>
      </c>
    </row>
    <row r="5035" spans="1:1" x14ac:dyDescent="0.2">
      <c r="A5035" t="s">
        <v>3334</v>
      </c>
    </row>
    <row r="5036" spans="1:1" x14ac:dyDescent="0.2">
      <c r="A5036" t="s">
        <v>2611</v>
      </c>
    </row>
    <row r="5037" spans="1:1" x14ac:dyDescent="0.2">
      <c r="A5037" t="s">
        <v>2667</v>
      </c>
    </row>
    <row r="5038" spans="1:1" x14ac:dyDescent="0.2">
      <c r="A5038" t="s">
        <v>2668</v>
      </c>
    </row>
    <row r="5039" spans="1:1" x14ac:dyDescent="0.2">
      <c r="A5039" t="s">
        <v>2669</v>
      </c>
    </row>
    <row r="5040" spans="1:1" x14ac:dyDescent="0.2">
      <c r="A5040" t="s">
        <v>2670</v>
      </c>
    </row>
    <row r="5041" spans="1:1" x14ac:dyDescent="0.2">
      <c r="A5041" t="s">
        <v>2671</v>
      </c>
    </row>
    <row r="5042" spans="1:1" x14ac:dyDescent="0.2">
      <c r="A5042" t="s">
        <v>2672</v>
      </c>
    </row>
    <row r="5043" spans="1:1" x14ac:dyDescent="0.2">
      <c r="A5043" t="s">
        <v>2673</v>
      </c>
    </row>
    <row r="5044" spans="1:1" x14ac:dyDescent="0.2">
      <c r="A5044" t="s">
        <v>2674</v>
      </c>
    </row>
    <row r="5045" spans="1:1" x14ac:dyDescent="0.2">
      <c r="A5045" t="s">
        <v>3335</v>
      </c>
    </row>
    <row r="5046" spans="1:1" x14ac:dyDescent="0.2">
      <c r="A5046" t="s">
        <v>630</v>
      </c>
    </row>
    <row r="5047" spans="1:1" x14ac:dyDescent="0.2">
      <c r="A5047" t="s">
        <v>3336</v>
      </c>
    </row>
    <row r="5048" spans="1:1" x14ac:dyDescent="0.2">
      <c r="A5048" t="s">
        <v>3337</v>
      </c>
    </row>
    <row r="5049" spans="1:1" x14ac:dyDescent="0.2">
      <c r="A5049" t="s">
        <v>3338</v>
      </c>
    </row>
    <row r="5050" spans="1:1" x14ac:dyDescent="0.2">
      <c r="A5050" t="s">
        <v>631</v>
      </c>
    </row>
    <row r="5051" spans="1:1" x14ac:dyDescent="0.2">
      <c r="A5051" t="s">
        <v>3339</v>
      </c>
    </row>
    <row r="5052" spans="1:1" x14ac:dyDescent="0.2">
      <c r="A5052" t="s">
        <v>3340</v>
      </c>
    </row>
    <row r="5053" spans="1:1" x14ac:dyDescent="0.2">
      <c r="A5053" t="s">
        <v>3341</v>
      </c>
    </row>
    <row r="5054" spans="1:1" x14ac:dyDescent="0.2">
      <c r="A5054" t="s">
        <v>3342</v>
      </c>
    </row>
    <row r="5055" spans="1:1" x14ac:dyDescent="0.2">
      <c r="A5055" t="s">
        <v>3343</v>
      </c>
    </row>
    <row r="5056" spans="1:1" x14ac:dyDescent="0.2">
      <c r="A5056" t="s">
        <v>1783</v>
      </c>
    </row>
    <row r="5057" spans="1:1" x14ac:dyDescent="0.2">
      <c r="A5057" t="s">
        <v>1723</v>
      </c>
    </row>
    <row r="5058" spans="1:1" x14ac:dyDescent="0.2">
      <c r="A5058" t="s">
        <v>3344</v>
      </c>
    </row>
    <row r="5059" spans="1:1" x14ac:dyDescent="0.2">
      <c r="A5059" t="s">
        <v>3345</v>
      </c>
    </row>
    <row r="5060" spans="1:1" x14ac:dyDescent="0.2">
      <c r="A5060" t="s">
        <v>1618</v>
      </c>
    </row>
    <row r="5061" spans="1:1" x14ac:dyDescent="0.2">
      <c r="A5061" t="s">
        <v>3346</v>
      </c>
    </row>
    <row r="5062" spans="1:1" x14ac:dyDescent="0.2">
      <c r="A5062" t="s">
        <v>3347</v>
      </c>
    </row>
    <row r="5063" spans="1:1" x14ac:dyDescent="0.2">
      <c r="A5063" t="s">
        <v>2094</v>
      </c>
    </row>
    <row r="5064" spans="1:1" x14ac:dyDescent="0.2">
      <c r="A5064" t="s">
        <v>2095</v>
      </c>
    </row>
    <row r="5065" spans="1:1" x14ac:dyDescent="0.2">
      <c r="A5065" t="s">
        <v>4525</v>
      </c>
    </row>
    <row r="5066" spans="1:1" x14ac:dyDescent="0.2">
      <c r="A5066" t="s">
        <v>4526</v>
      </c>
    </row>
    <row r="5067" spans="1:1" x14ac:dyDescent="0.2">
      <c r="A5067" t="s">
        <v>4527</v>
      </c>
    </row>
    <row r="5068" spans="1:1" x14ac:dyDescent="0.2">
      <c r="A5068" t="s">
        <v>1724</v>
      </c>
    </row>
    <row r="5069" spans="1:1" x14ac:dyDescent="0.2">
      <c r="A5069" t="s">
        <v>4528</v>
      </c>
    </row>
    <row r="5070" spans="1:1" x14ac:dyDescent="0.2">
      <c r="A5070" t="s">
        <v>4529</v>
      </c>
    </row>
    <row r="5071" spans="1:1" x14ac:dyDescent="0.2">
      <c r="A5071" t="s">
        <v>4530</v>
      </c>
    </row>
    <row r="5072" spans="1:1" x14ac:dyDescent="0.2">
      <c r="A5072" t="s">
        <v>4531</v>
      </c>
    </row>
    <row r="5073" spans="1:1" x14ac:dyDescent="0.2">
      <c r="A5073" t="s">
        <v>4532</v>
      </c>
    </row>
    <row r="5074" spans="1:1" x14ac:dyDescent="0.2">
      <c r="A5074" t="s">
        <v>4533</v>
      </c>
    </row>
    <row r="5075" spans="1:1" x14ac:dyDescent="0.2">
      <c r="A5075" t="s">
        <v>4278</v>
      </c>
    </row>
    <row r="5076" spans="1:1" x14ac:dyDescent="0.2">
      <c r="A5076" t="s">
        <v>5718</v>
      </c>
    </row>
    <row r="5077" spans="1:1" x14ac:dyDescent="0.2">
      <c r="A5077" t="s">
        <v>5719</v>
      </c>
    </row>
    <row r="5078" spans="1:1" x14ac:dyDescent="0.2">
      <c r="A5078" t="s">
        <v>5720</v>
      </c>
    </row>
    <row r="5079" spans="1:1" x14ac:dyDescent="0.2">
      <c r="A5079" t="s">
        <v>5721</v>
      </c>
    </row>
    <row r="5080" spans="1:1" x14ac:dyDescent="0.2">
      <c r="A5080" t="s">
        <v>5722</v>
      </c>
    </row>
    <row r="5081" spans="1:1" x14ac:dyDescent="0.2">
      <c r="A5081" t="s">
        <v>5723</v>
      </c>
    </row>
    <row r="5082" spans="1:1" x14ac:dyDescent="0.2">
      <c r="A5082" t="s">
        <v>5724</v>
      </c>
    </row>
    <row r="5083" spans="1:1" x14ac:dyDescent="0.2">
      <c r="A5083" t="s">
        <v>5725</v>
      </c>
    </row>
    <row r="5084" spans="1:1" x14ac:dyDescent="0.2">
      <c r="A5084" t="s">
        <v>5726</v>
      </c>
    </row>
    <row r="5085" spans="1:1" x14ac:dyDescent="0.2">
      <c r="A5085" t="s">
        <v>4279</v>
      </c>
    </row>
    <row r="5086" spans="1:1" x14ac:dyDescent="0.2">
      <c r="A5086" t="s">
        <v>5727</v>
      </c>
    </row>
    <row r="5087" spans="1:1" x14ac:dyDescent="0.2">
      <c r="A5087" t="s">
        <v>557</v>
      </c>
    </row>
    <row r="5088" spans="1:1" x14ac:dyDescent="0.2">
      <c r="A5088" t="s">
        <v>4280</v>
      </c>
    </row>
    <row r="5089" spans="1:1" x14ac:dyDescent="0.2">
      <c r="A5089" t="s">
        <v>4281</v>
      </c>
    </row>
    <row r="5090" spans="1:1" x14ac:dyDescent="0.2">
      <c r="A5090" t="s">
        <v>5728</v>
      </c>
    </row>
    <row r="5091" spans="1:1" x14ac:dyDescent="0.2">
      <c r="A5091" t="s">
        <v>5729</v>
      </c>
    </row>
    <row r="5092" spans="1:1" x14ac:dyDescent="0.2">
      <c r="A5092" t="s">
        <v>379</v>
      </c>
    </row>
    <row r="5093" spans="1:1" x14ac:dyDescent="0.2">
      <c r="A5093" t="s">
        <v>4282</v>
      </c>
    </row>
    <row r="5094" spans="1:1" x14ac:dyDescent="0.2">
      <c r="A5094" t="s">
        <v>4283</v>
      </c>
    </row>
    <row r="5095" spans="1:1" x14ac:dyDescent="0.2">
      <c r="A5095" t="s">
        <v>4286</v>
      </c>
    </row>
    <row r="5096" spans="1:1" x14ac:dyDescent="0.2">
      <c r="A5096" t="s">
        <v>3987</v>
      </c>
    </row>
    <row r="5097" spans="1:1" x14ac:dyDescent="0.2">
      <c r="A5097" t="s">
        <v>2090</v>
      </c>
    </row>
    <row r="5098" spans="1:1" x14ac:dyDescent="0.2">
      <c r="A5098" t="s">
        <v>2091</v>
      </c>
    </row>
    <row r="5099" spans="1:1" x14ac:dyDescent="0.2">
      <c r="A5099" t="s">
        <v>4284</v>
      </c>
    </row>
    <row r="5100" spans="1:1" x14ac:dyDescent="0.2">
      <c r="A5100" t="s">
        <v>4285</v>
      </c>
    </row>
    <row r="5101" spans="1:1" x14ac:dyDescent="0.2">
      <c r="A5101" t="s">
        <v>2092</v>
      </c>
    </row>
    <row r="5102" spans="1:1" x14ac:dyDescent="0.2">
      <c r="A5102" t="s">
        <v>2093</v>
      </c>
    </row>
    <row r="5103" spans="1:1" x14ac:dyDescent="0.2">
      <c r="A5103" t="s">
        <v>5730</v>
      </c>
    </row>
    <row r="5104" spans="1:1" x14ac:dyDescent="0.2">
      <c r="A5104" t="s">
        <v>4387</v>
      </c>
    </row>
    <row r="5105" spans="1:1" x14ac:dyDescent="0.2">
      <c r="A5105" t="s">
        <v>4388</v>
      </c>
    </row>
    <row r="5106" spans="1:1" x14ac:dyDescent="0.2">
      <c r="A5106" t="s">
        <v>4389</v>
      </c>
    </row>
    <row r="5107" spans="1:1" x14ac:dyDescent="0.2">
      <c r="A5107" t="s">
        <v>4390</v>
      </c>
    </row>
    <row r="5108" spans="1:1" x14ac:dyDescent="0.2">
      <c r="A5108" t="s">
        <v>4391</v>
      </c>
    </row>
    <row r="5109" spans="1:1" x14ac:dyDescent="0.2">
      <c r="A5109" t="s">
        <v>4392</v>
      </c>
    </row>
    <row r="5110" spans="1:1" x14ac:dyDescent="0.2">
      <c r="A5110" t="s">
        <v>4393</v>
      </c>
    </row>
    <row r="5111" spans="1:1" x14ac:dyDescent="0.2">
      <c r="A5111" t="s">
        <v>4394</v>
      </c>
    </row>
    <row r="5112" spans="1:1" x14ac:dyDescent="0.2">
      <c r="A5112" t="s">
        <v>4395</v>
      </c>
    </row>
    <row r="5113" spans="1:1" x14ac:dyDescent="0.2">
      <c r="A5113" t="s">
        <v>4396</v>
      </c>
    </row>
    <row r="5114" spans="1:1" x14ac:dyDescent="0.2">
      <c r="A5114" t="s">
        <v>4397</v>
      </c>
    </row>
    <row r="5115" spans="1:1" x14ac:dyDescent="0.2">
      <c r="A5115" t="s">
        <v>4398</v>
      </c>
    </row>
    <row r="5116" spans="1:1" x14ac:dyDescent="0.2">
      <c r="A5116" t="s">
        <v>482</v>
      </c>
    </row>
    <row r="5117" spans="1:1" x14ac:dyDescent="0.2">
      <c r="A5117" t="s">
        <v>5731</v>
      </c>
    </row>
    <row r="5118" spans="1:1" x14ac:dyDescent="0.2">
      <c r="A5118" t="s">
        <v>4399</v>
      </c>
    </row>
    <row r="5119" spans="1:1" x14ac:dyDescent="0.2">
      <c r="A5119" t="s">
        <v>4400</v>
      </c>
    </row>
    <row r="5120" spans="1:1" x14ac:dyDescent="0.2">
      <c r="A5120" t="s">
        <v>559</v>
      </c>
    </row>
    <row r="5121" spans="1:1" x14ac:dyDescent="0.2">
      <c r="A5121" t="s">
        <v>2896</v>
      </c>
    </row>
    <row r="5122" spans="1:1" x14ac:dyDescent="0.2">
      <c r="A5122" t="s">
        <v>2897</v>
      </c>
    </row>
    <row r="5123" spans="1:1" x14ac:dyDescent="0.2">
      <c r="A5123" t="s">
        <v>1693</v>
      </c>
    </row>
    <row r="5124" spans="1:1" x14ac:dyDescent="0.2">
      <c r="A5124" t="s">
        <v>5732</v>
      </c>
    </row>
    <row r="5125" spans="1:1" x14ac:dyDescent="0.2">
      <c r="A5125" t="s">
        <v>2898</v>
      </c>
    </row>
    <row r="5126" spans="1:1" x14ac:dyDescent="0.2">
      <c r="A5126" t="s">
        <v>5733</v>
      </c>
    </row>
    <row r="5127" spans="1:1" x14ac:dyDescent="0.2">
      <c r="A5127" t="s">
        <v>4327</v>
      </c>
    </row>
    <row r="5128" spans="1:1" x14ac:dyDescent="0.2">
      <c r="A5128" t="s">
        <v>4328</v>
      </c>
    </row>
    <row r="5129" spans="1:1" x14ac:dyDescent="0.2">
      <c r="A5129" t="s">
        <v>4329</v>
      </c>
    </row>
    <row r="5130" spans="1:1" x14ac:dyDescent="0.2">
      <c r="A5130" t="s">
        <v>660</v>
      </c>
    </row>
    <row r="5131" spans="1:1" x14ac:dyDescent="0.2">
      <c r="A5131" t="s">
        <v>4330</v>
      </c>
    </row>
    <row r="5132" spans="1:1" x14ac:dyDescent="0.2">
      <c r="A5132" t="s">
        <v>380</v>
      </c>
    </row>
    <row r="5133" spans="1:1" x14ac:dyDescent="0.2">
      <c r="A5133" t="s">
        <v>3659</v>
      </c>
    </row>
    <row r="5134" spans="1:1" x14ac:dyDescent="0.2">
      <c r="A5134" t="s">
        <v>3660</v>
      </c>
    </row>
    <row r="5135" spans="1:1" x14ac:dyDescent="0.2">
      <c r="A5135" t="s">
        <v>3661</v>
      </c>
    </row>
    <row r="5136" spans="1:1" x14ac:dyDescent="0.2">
      <c r="A5136" t="s">
        <v>396</v>
      </c>
    </row>
    <row r="5137" spans="1:1" x14ac:dyDescent="0.2">
      <c r="A5137" t="s">
        <v>3662</v>
      </c>
    </row>
    <row r="5138" spans="1:1" x14ac:dyDescent="0.2">
      <c r="A5138" t="s">
        <v>3663</v>
      </c>
    </row>
    <row r="5139" spans="1:1" x14ac:dyDescent="0.2">
      <c r="A5139" t="s">
        <v>3664</v>
      </c>
    </row>
    <row r="5140" spans="1:1" x14ac:dyDescent="0.2">
      <c r="A5140" t="s">
        <v>3668</v>
      </c>
    </row>
    <row r="5141" spans="1:1" x14ac:dyDescent="0.2">
      <c r="A5141" t="s">
        <v>3669</v>
      </c>
    </row>
    <row r="5142" spans="1:1" x14ac:dyDescent="0.2">
      <c r="A5142" t="s">
        <v>3670</v>
      </c>
    </row>
    <row r="5143" spans="1:1" x14ac:dyDescent="0.2">
      <c r="A5143" t="s">
        <v>3671</v>
      </c>
    </row>
    <row r="5144" spans="1:1" x14ac:dyDescent="0.2">
      <c r="A5144" t="s">
        <v>3672</v>
      </c>
    </row>
    <row r="5145" spans="1:1" x14ac:dyDescent="0.2">
      <c r="A5145" t="s">
        <v>3673</v>
      </c>
    </row>
    <row r="5146" spans="1:1" x14ac:dyDescent="0.2">
      <c r="A5146" t="s">
        <v>3674</v>
      </c>
    </row>
    <row r="5147" spans="1:1" x14ac:dyDescent="0.2">
      <c r="A5147" t="s">
        <v>3675</v>
      </c>
    </row>
    <row r="5148" spans="1:1" x14ac:dyDescent="0.2">
      <c r="A5148" t="s">
        <v>3676</v>
      </c>
    </row>
    <row r="5149" spans="1:1" x14ac:dyDescent="0.2">
      <c r="A5149" t="s">
        <v>3677</v>
      </c>
    </row>
    <row r="5150" spans="1:1" x14ac:dyDescent="0.2">
      <c r="A5150" t="s">
        <v>3678</v>
      </c>
    </row>
    <row r="5151" spans="1:1" x14ac:dyDescent="0.2">
      <c r="A5151" t="s">
        <v>3679</v>
      </c>
    </row>
    <row r="5152" spans="1:1" x14ac:dyDescent="0.2">
      <c r="A5152" t="s">
        <v>3680</v>
      </c>
    </row>
    <row r="5153" spans="1:1" x14ac:dyDescent="0.2">
      <c r="A5153" t="s">
        <v>1811</v>
      </c>
    </row>
    <row r="5154" spans="1:1" x14ac:dyDescent="0.2">
      <c r="A5154" t="s">
        <v>1812</v>
      </c>
    </row>
    <row r="5155" spans="1:1" x14ac:dyDescent="0.2">
      <c r="A5155" t="s">
        <v>1813</v>
      </c>
    </row>
    <row r="5156" spans="1:1" x14ac:dyDescent="0.2">
      <c r="A5156" t="s">
        <v>1814</v>
      </c>
    </row>
    <row r="5157" spans="1:1" x14ac:dyDescent="0.2">
      <c r="A5157" t="s">
        <v>1815</v>
      </c>
    </row>
    <row r="5158" spans="1:1" x14ac:dyDescent="0.2">
      <c r="A5158" t="s">
        <v>560</v>
      </c>
    </row>
    <row r="5159" spans="1:1" x14ac:dyDescent="0.2">
      <c r="A5159" t="s">
        <v>294</v>
      </c>
    </row>
    <row r="5160" spans="1:1" x14ac:dyDescent="0.2">
      <c r="A5160" t="s">
        <v>268</v>
      </c>
    </row>
    <row r="5161" spans="1:1" x14ac:dyDescent="0.2">
      <c r="A5161" t="s">
        <v>1816</v>
      </c>
    </row>
    <row r="5162" spans="1:1" x14ac:dyDescent="0.2">
      <c r="A5162" t="s">
        <v>561</v>
      </c>
    </row>
    <row r="5163" spans="1:1" x14ac:dyDescent="0.2">
      <c r="A5163" t="s">
        <v>1817</v>
      </c>
    </row>
    <row r="5164" spans="1:1" x14ac:dyDescent="0.2">
      <c r="A5164" t="s">
        <v>1818</v>
      </c>
    </row>
    <row r="5165" spans="1:1" x14ac:dyDescent="0.2">
      <c r="A5165" t="s">
        <v>1819</v>
      </c>
    </row>
    <row r="5166" spans="1:1" x14ac:dyDescent="0.2">
      <c r="A5166" t="s">
        <v>1820</v>
      </c>
    </row>
    <row r="5167" spans="1:1" x14ac:dyDescent="0.2">
      <c r="A5167" t="s">
        <v>1821</v>
      </c>
    </row>
    <row r="5168" spans="1:1" x14ac:dyDescent="0.2">
      <c r="A5168" t="s">
        <v>1822</v>
      </c>
    </row>
    <row r="5169" spans="1:1" x14ac:dyDescent="0.2">
      <c r="A5169" t="s">
        <v>1823</v>
      </c>
    </row>
    <row r="5170" spans="1:1" x14ac:dyDescent="0.2">
      <c r="A5170" t="s">
        <v>4403</v>
      </c>
    </row>
    <row r="5171" spans="1:1" x14ac:dyDescent="0.2">
      <c r="A5171" t="s">
        <v>4404</v>
      </c>
    </row>
    <row r="5172" spans="1:1" x14ac:dyDescent="0.2">
      <c r="A5172" t="s">
        <v>3653</v>
      </c>
    </row>
    <row r="5173" spans="1:1" x14ac:dyDescent="0.2">
      <c r="A5173" t="s">
        <v>3654</v>
      </c>
    </row>
    <row r="5174" spans="1:1" x14ac:dyDescent="0.2">
      <c r="A5174" t="s">
        <v>3655</v>
      </c>
    </row>
    <row r="5175" spans="1:1" x14ac:dyDescent="0.2">
      <c r="A5175" t="s">
        <v>3656</v>
      </c>
    </row>
    <row r="5176" spans="1:1" x14ac:dyDescent="0.2">
      <c r="A5176" t="s">
        <v>3657</v>
      </c>
    </row>
    <row r="5177" spans="1:1" x14ac:dyDescent="0.2">
      <c r="A5177" t="s">
        <v>266</v>
      </c>
    </row>
    <row r="5178" spans="1:1" x14ac:dyDescent="0.2">
      <c r="A5178" t="s">
        <v>267</v>
      </c>
    </row>
    <row r="5179" spans="1:1" x14ac:dyDescent="0.2">
      <c r="A5179" t="s">
        <v>4331</v>
      </c>
    </row>
    <row r="5180" spans="1:1" x14ac:dyDescent="0.2">
      <c r="A5180" t="s">
        <v>4332</v>
      </c>
    </row>
    <row r="5181" spans="1:1" x14ac:dyDescent="0.2">
      <c r="A5181" t="s">
        <v>4333</v>
      </c>
    </row>
    <row r="5182" spans="1:1" x14ac:dyDescent="0.2">
      <c r="A5182" t="s">
        <v>4334</v>
      </c>
    </row>
    <row r="5183" spans="1:1" x14ac:dyDescent="0.2">
      <c r="A5183" t="s">
        <v>4335</v>
      </c>
    </row>
    <row r="5184" spans="1:1" x14ac:dyDescent="0.2">
      <c r="A5184" t="s">
        <v>4336</v>
      </c>
    </row>
    <row r="5185" spans="1:1" x14ac:dyDescent="0.2">
      <c r="A5185" t="s">
        <v>4337</v>
      </c>
    </row>
    <row r="5186" spans="1:1" x14ac:dyDescent="0.2">
      <c r="A5186" t="s">
        <v>663</v>
      </c>
    </row>
    <row r="5187" spans="1:1" x14ac:dyDescent="0.2">
      <c r="A5187" t="s">
        <v>4338</v>
      </c>
    </row>
    <row r="5188" spans="1:1" x14ac:dyDescent="0.2">
      <c r="A5188" t="s">
        <v>1729</v>
      </c>
    </row>
    <row r="5189" spans="1:1" x14ac:dyDescent="0.2">
      <c r="A5189" t="s">
        <v>4339</v>
      </c>
    </row>
    <row r="5190" spans="1:1" x14ac:dyDescent="0.2">
      <c r="A5190" t="s">
        <v>4340</v>
      </c>
    </row>
    <row r="5191" spans="1:1" x14ac:dyDescent="0.2">
      <c r="A5191" t="s">
        <v>3665</v>
      </c>
    </row>
    <row r="5192" spans="1:1" x14ac:dyDescent="0.2">
      <c r="A5192" t="s">
        <v>3666</v>
      </c>
    </row>
    <row r="5193" spans="1:1" x14ac:dyDescent="0.2">
      <c r="A5193" t="s">
        <v>3667</v>
      </c>
    </row>
    <row r="5194" spans="1:1" x14ac:dyDescent="0.2">
      <c r="A5194" t="s">
        <v>4341</v>
      </c>
    </row>
    <row r="5195" spans="1:1" x14ac:dyDescent="0.2">
      <c r="A5195" t="s">
        <v>4342</v>
      </c>
    </row>
    <row r="5196" spans="1:1" x14ac:dyDescent="0.2">
      <c r="A5196" t="s">
        <v>1477</v>
      </c>
    </row>
    <row r="5197" spans="1:1" x14ac:dyDescent="0.2">
      <c r="A5197" t="s">
        <v>3805</v>
      </c>
    </row>
    <row r="5198" spans="1:1" x14ac:dyDescent="0.2">
      <c r="A5198" t="s">
        <v>1745</v>
      </c>
    </row>
    <row r="5199" spans="1:1" x14ac:dyDescent="0.2">
      <c r="A5199" t="s">
        <v>1386</v>
      </c>
    </row>
    <row r="5200" spans="1:1" x14ac:dyDescent="0.2">
      <c r="A5200" t="s">
        <v>3806</v>
      </c>
    </row>
    <row r="5201" spans="1:1" x14ac:dyDescent="0.2">
      <c r="A5201" t="s">
        <v>3807</v>
      </c>
    </row>
    <row r="5202" spans="1:1" x14ac:dyDescent="0.2">
      <c r="A5202" t="s">
        <v>1731</v>
      </c>
    </row>
    <row r="5203" spans="1:1" x14ac:dyDescent="0.2">
      <c r="A5203" t="s">
        <v>1732</v>
      </c>
    </row>
    <row r="5204" spans="1:1" x14ac:dyDescent="0.2">
      <c r="A5204" t="s">
        <v>1736</v>
      </c>
    </row>
    <row r="5205" spans="1:1" x14ac:dyDescent="0.2">
      <c r="A5205" t="s">
        <v>3808</v>
      </c>
    </row>
    <row r="5206" spans="1:1" x14ac:dyDescent="0.2">
      <c r="A5206" t="s">
        <v>3809</v>
      </c>
    </row>
    <row r="5207" spans="1:1" x14ac:dyDescent="0.2">
      <c r="A5207" t="s">
        <v>1733</v>
      </c>
    </row>
    <row r="5208" spans="1:1" x14ac:dyDescent="0.2">
      <c r="A5208" t="s">
        <v>1734</v>
      </c>
    </row>
    <row r="5209" spans="1:1" x14ac:dyDescent="0.2">
      <c r="A5209" t="s">
        <v>1735</v>
      </c>
    </row>
    <row r="5210" spans="1:1" x14ac:dyDescent="0.2">
      <c r="A5210" t="s">
        <v>1737</v>
      </c>
    </row>
    <row r="5211" spans="1:1" x14ac:dyDescent="0.2">
      <c r="A5211" t="s">
        <v>2804</v>
      </c>
    </row>
    <row r="5212" spans="1:1" x14ac:dyDescent="0.2">
      <c r="A5212" t="s">
        <v>2805</v>
      </c>
    </row>
    <row r="5213" spans="1:1" x14ac:dyDescent="0.2">
      <c r="A5213" t="s">
        <v>2806</v>
      </c>
    </row>
    <row r="5214" spans="1:1" x14ac:dyDescent="0.2">
      <c r="A5214" t="s">
        <v>5734</v>
      </c>
    </row>
    <row r="5215" spans="1:1" x14ac:dyDescent="0.2">
      <c r="A5215" t="s">
        <v>2807</v>
      </c>
    </row>
    <row r="5216" spans="1:1" x14ac:dyDescent="0.2">
      <c r="A5216" t="s">
        <v>2808</v>
      </c>
    </row>
    <row r="5217" spans="1:1" x14ac:dyDescent="0.2">
      <c r="A5217" t="s">
        <v>1362</v>
      </c>
    </row>
    <row r="5218" spans="1:1" x14ac:dyDescent="0.2">
      <c r="A5218" t="s">
        <v>2809</v>
      </c>
    </row>
    <row r="5219" spans="1:1" x14ac:dyDescent="0.2">
      <c r="A5219" t="s">
        <v>5735</v>
      </c>
    </row>
    <row r="5220" spans="1:1" x14ac:dyDescent="0.2">
      <c r="A5220" t="s">
        <v>2810</v>
      </c>
    </row>
    <row r="5221" spans="1:1" x14ac:dyDescent="0.2">
      <c r="A5221" t="s">
        <v>2811</v>
      </c>
    </row>
    <row r="5222" spans="1:1" x14ac:dyDescent="0.2">
      <c r="A5222" t="s">
        <v>2812</v>
      </c>
    </row>
    <row r="5223" spans="1:1" x14ac:dyDescent="0.2">
      <c r="A5223" t="s">
        <v>2886</v>
      </c>
    </row>
    <row r="5224" spans="1:1" x14ac:dyDescent="0.2">
      <c r="A5224" t="s">
        <v>4140</v>
      </c>
    </row>
    <row r="5225" spans="1:1" x14ac:dyDescent="0.2">
      <c r="A5225" t="s">
        <v>4141</v>
      </c>
    </row>
    <row r="5226" spans="1:1" x14ac:dyDescent="0.2">
      <c r="A5226" t="s">
        <v>4142</v>
      </c>
    </row>
    <row r="5227" spans="1:1" x14ac:dyDescent="0.2">
      <c r="A5227" t="s">
        <v>4143</v>
      </c>
    </row>
    <row r="5228" spans="1:1" x14ac:dyDescent="0.2">
      <c r="A5228" t="s">
        <v>4144</v>
      </c>
    </row>
    <row r="5229" spans="1:1" x14ac:dyDescent="0.2">
      <c r="A5229" t="s">
        <v>4145</v>
      </c>
    </row>
    <row r="5230" spans="1:1" x14ac:dyDescent="0.2">
      <c r="A5230" t="s">
        <v>4146</v>
      </c>
    </row>
    <row r="5231" spans="1:1" x14ac:dyDescent="0.2">
      <c r="A5231" t="s">
        <v>4147</v>
      </c>
    </row>
    <row r="5232" spans="1:1" x14ac:dyDescent="0.2">
      <c r="A5232" t="s">
        <v>4148</v>
      </c>
    </row>
    <row r="5233" spans="1:1" x14ac:dyDescent="0.2">
      <c r="A5233" t="s">
        <v>4149</v>
      </c>
    </row>
    <row r="5234" spans="1:1" x14ac:dyDescent="0.2">
      <c r="A5234" t="s">
        <v>2015</v>
      </c>
    </row>
    <row r="5235" spans="1:1" x14ac:dyDescent="0.2">
      <c r="A5235" t="s">
        <v>2016</v>
      </c>
    </row>
    <row r="5236" spans="1:1" x14ac:dyDescent="0.2">
      <c r="A5236" t="s">
        <v>381</v>
      </c>
    </row>
    <row r="5237" spans="1:1" x14ac:dyDescent="0.2">
      <c r="A5237" t="s">
        <v>2017</v>
      </c>
    </row>
    <row r="5238" spans="1:1" x14ac:dyDescent="0.2">
      <c r="A5238" t="s">
        <v>382</v>
      </c>
    </row>
    <row r="5239" spans="1:1" x14ac:dyDescent="0.2">
      <c r="A5239" t="s">
        <v>2018</v>
      </c>
    </row>
    <row r="5240" spans="1:1" x14ac:dyDescent="0.2">
      <c r="A5240" t="s">
        <v>571</v>
      </c>
    </row>
    <row r="5241" spans="1:1" x14ac:dyDescent="0.2">
      <c r="A5241" t="s">
        <v>2019</v>
      </c>
    </row>
    <row r="5242" spans="1:1" x14ac:dyDescent="0.2">
      <c r="A5242" t="s">
        <v>383</v>
      </c>
    </row>
    <row r="5243" spans="1:1" x14ac:dyDescent="0.2">
      <c r="A5243" t="s">
        <v>2020</v>
      </c>
    </row>
    <row r="5244" spans="1:1" x14ac:dyDescent="0.2">
      <c r="A5244" t="s">
        <v>1710</v>
      </c>
    </row>
    <row r="5245" spans="1:1" x14ac:dyDescent="0.2">
      <c r="A5245" t="s">
        <v>5736</v>
      </c>
    </row>
    <row r="5246" spans="1:1" x14ac:dyDescent="0.2">
      <c r="A5246" t="s">
        <v>718</v>
      </c>
    </row>
    <row r="5247" spans="1:1" x14ac:dyDescent="0.2">
      <c r="A5247" t="s">
        <v>1532</v>
      </c>
    </row>
    <row r="5248" spans="1:1" x14ac:dyDescent="0.2">
      <c r="A5248" t="s">
        <v>2021</v>
      </c>
    </row>
    <row r="5249" spans="1:1" x14ac:dyDescent="0.2">
      <c r="A5249" t="s">
        <v>1533</v>
      </c>
    </row>
    <row r="5250" spans="1:1" x14ac:dyDescent="0.2">
      <c r="A5250" t="s">
        <v>384</v>
      </c>
    </row>
    <row r="5251" spans="1:1" x14ac:dyDescent="0.2">
      <c r="A5251" t="s">
        <v>2022</v>
      </c>
    </row>
    <row r="5252" spans="1:1" x14ac:dyDescent="0.2">
      <c r="A5252" t="s">
        <v>2023</v>
      </c>
    </row>
    <row r="5253" spans="1:1" x14ac:dyDescent="0.2">
      <c r="A5253" t="s">
        <v>697</v>
      </c>
    </row>
    <row r="5254" spans="1:1" x14ac:dyDescent="0.2">
      <c r="A5254" t="s">
        <v>3884</v>
      </c>
    </row>
    <row r="5255" spans="1:1" x14ac:dyDescent="0.2">
      <c r="A5255" t="s">
        <v>385</v>
      </c>
    </row>
    <row r="5256" spans="1:1" x14ac:dyDescent="0.2">
      <c r="A5256" t="s">
        <v>4211</v>
      </c>
    </row>
    <row r="5257" spans="1:1" x14ac:dyDescent="0.2">
      <c r="A5257" t="s">
        <v>1712</v>
      </c>
    </row>
    <row r="5258" spans="1:1" x14ac:dyDescent="0.2">
      <c r="A5258" t="s">
        <v>1711</v>
      </c>
    </row>
    <row r="5259" spans="1:1" x14ac:dyDescent="0.2">
      <c r="A5259" t="s">
        <v>4212</v>
      </c>
    </row>
    <row r="5260" spans="1:1" x14ac:dyDescent="0.2">
      <c r="A5260" t="s">
        <v>4213</v>
      </c>
    </row>
    <row r="5261" spans="1:1" x14ac:dyDescent="0.2">
      <c r="A5261" t="s">
        <v>4214</v>
      </c>
    </row>
    <row r="5262" spans="1:1" x14ac:dyDescent="0.2">
      <c r="A5262" t="s">
        <v>4407</v>
      </c>
    </row>
    <row r="5263" spans="1:1" x14ac:dyDescent="0.2">
      <c r="A5263" t="s">
        <v>4408</v>
      </c>
    </row>
    <row r="5264" spans="1:1" x14ac:dyDescent="0.2">
      <c r="A5264" t="s">
        <v>4409</v>
      </c>
    </row>
    <row r="5265" spans="1:1" x14ac:dyDescent="0.2">
      <c r="A5265" t="s">
        <v>4410</v>
      </c>
    </row>
    <row r="5266" spans="1:1" x14ac:dyDescent="0.2">
      <c r="A5266" t="s">
        <v>4411</v>
      </c>
    </row>
    <row r="5267" spans="1:1" x14ac:dyDescent="0.2">
      <c r="A5267" t="s">
        <v>4412</v>
      </c>
    </row>
    <row r="5268" spans="1:1" x14ac:dyDescent="0.2">
      <c r="A5268" t="s">
        <v>4413</v>
      </c>
    </row>
    <row r="5269" spans="1:1" x14ac:dyDescent="0.2">
      <c r="A5269" t="s">
        <v>4414</v>
      </c>
    </row>
    <row r="5270" spans="1:1" x14ac:dyDescent="0.2">
      <c r="A5270" t="s">
        <v>4415</v>
      </c>
    </row>
    <row r="5271" spans="1:1" x14ac:dyDescent="0.2">
      <c r="A5271" t="s">
        <v>4416</v>
      </c>
    </row>
    <row r="5272" spans="1:1" x14ac:dyDescent="0.2">
      <c r="A5272" t="s">
        <v>4417</v>
      </c>
    </row>
    <row r="5273" spans="1:1" x14ac:dyDescent="0.2">
      <c r="A5273" t="s">
        <v>4418</v>
      </c>
    </row>
    <row r="5274" spans="1:1" x14ac:dyDescent="0.2">
      <c r="A5274" t="s">
        <v>4419</v>
      </c>
    </row>
    <row r="5275" spans="1:1" x14ac:dyDescent="0.2">
      <c r="A5275" t="s">
        <v>4420</v>
      </c>
    </row>
    <row r="5276" spans="1:1" x14ac:dyDescent="0.2">
      <c r="A5276" t="s">
        <v>4421</v>
      </c>
    </row>
    <row r="5277" spans="1:1" x14ac:dyDescent="0.2">
      <c r="A5277" t="s">
        <v>3079</v>
      </c>
    </row>
    <row r="5278" spans="1:1" x14ac:dyDescent="0.2">
      <c r="A5278" t="s">
        <v>4422</v>
      </c>
    </row>
    <row r="5279" spans="1:1" x14ac:dyDescent="0.2">
      <c r="A5279" t="s">
        <v>5737</v>
      </c>
    </row>
    <row r="5280" spans="1:1" x14ac:dyDescent="0.2">
      <c r="A5280" t="s">
        <v>5738</v>
      </c>
    </row>
    <row r="5281" spans="1:1" x14ac:dyDescent="0.2">
      <c r="A5281" t="s">
        <v>5739</v>
      </c>
    </row>
    <row r="5282" spans="1:1" x14ac:dyDescent="0.2">
      <c r="A5282" t="s">
        <v>5740</v>
      </c>
    </row>
    <row r="5283" spans="1:1" x14ac:dyDescent="0.2">
      <c r="A5283" t="s">
        <v>5741</v>
      </c>
    </row>
    <row r="5284" spans="1:1" x14ac:dyDescent="0.2">
      <c r="A5284" t="s">
        <v>5742</v>
      </c>
    </row>
    <row r="5285" spans="1:1" x14ac:dyDescent="0.2">
      <c r="A5285" t="s">
        <v>5743</v>
      </c>
    </row>
    <row r="5286" spans="1:1" x14ac:dyDescent="0.2">
      <c r="A5286" t="s">
        <v>5744</v>
      </c>
    </row>
    <row r="5287" spans="1:1" x14ac:dyDescent="0.2">
      <c r="A5287" t="s">
        <v>5745</v>
      </c>
    </row>
    <row r="5288" spans="1:1" x14ac:dyDescent="0.2">
      <c r="A5288" t="s">
        <v>5746</v>
      </c>
    </row>
    <row r="5289" spans="1:1" x14ac:dyDescent="0.2">
      <c r="A5289" t="s">
        <v>5747</v>
      </c>
    </row>
    <row r="5290" spans="1:1" x14ac:dyDescent="0.2">
      <c r="A5290" t="s">
        <v>5748</v>
      </c>
    </row>
    <row r="5291" spans="1:1" x14ac:dyDescent="0.2">
      <c r="A5291" t="s">
        <v>5749</v>
      </c>
    </row>
    <row r="5292" spans="1:1" x14ac:dyDescent="0.2">
      <c r="A5292" t="s">
        <v>5750</v>
      </c>
    </row>
    <row r="5293" spans="1:1" x14ac:dyDescent="0.2">
      <c r="A5293" t="s">
        <v>5751</v>
      </c>
    </row>
    <row r="5294" spans="1:1" x14ac:dyDescent="0.2">
      <c r="A5294" t="s">
        <v>5752</v>
      </c>
    </row>
    <row r="5295" spans="1:1" x14ac:dyDescent="0.2">
      <c r="A5295" t="s">
        <v>5753</v>
      </c>
    </row>
    <row r="5296" spans="1:1" x14ac:dyDescent="0.2">
      <c r="A5296" t="s">
        <v>5754</v>
      </c>
    </row>
    <row r="5297" spans="1:1" x14ac:dyDescent="0.2">
      <c r="A5297" t="s">
        <v>5755</v>
      </c>
    </row>
    <row r="5298" spans="1:1" x14ac:dyDescent="0.2">
      <c r="A5298" t="s">
        <v>5756</v>
      </c>
    </row>
    <row r="5299" spans="1:1" x14ac:dyDescent="0.2">
      <c r="A5299" t="s">
        <v>5757</v>
      </c>
    </row>
    <row r="5300" spans="1:1" x14ac:dyDescent="0.2">
      <c r="A5300" t="s">
        <v>5758</v>
      </c>
    </row>
    <row r="5301" spans="1:1" x14ac:dyDescent="0.2">
      <c r="A5301" t="s">
        <v>5759</v>
      </c>
    </row>
    <row r="5302" spans="1:1" x14ac:dyDescent="0.2">
      <c r="A5302" t="s">
        <v>5760</v>
      </c>
    </row>
    <row r="5303" spans="1:1" x14ac:dyDescent="0.2">
      <c r="A5303" t="s">
        <v>5761</v>
      </c>
    </row>
    <row r="5304" spans="1:1" x14ac:dyDescent="0.2">
      <c r="A5304" t="s">
        <v>5762</v>
      </c>
    </row>
    <row r="5305" spans="1:1" x14ac:dyDescent="0.2">
      <c r="A5305" t="s">
        <v>5763</v>
      </c>
    </row>
    <row r="5306" spans="1:1" x14ac:dyDescent="0.2">
      <c r="A5306" t="s">
        <v>4423</v>
      </c>
    </row>
    <row r="5307" spans="1:1" x14ac:dyDescent="0.2">
      <c r="A5307" t="s">
        <v>4426</v>
      </c>
    </row>
    <row r="5308" spans="1:1" x14ac:dyDescent="0.2">
      <c r="A5308" t="s">
        <v>4424</v>
      </c>
    </row>
    <row r="5309" spans="1:1" x14ac:dyDescent="0.2">
      <c r="A5309" t="s">
        <v>4425</v>
      </c>
    </row>
    <row r="5310" spans="1:1" x14ac:dyDescent="0.2">
      <c r="A5310" t="s">
        <v>4427</v>
      </c>
    </row>
    <row r="5311" spans="1:1" x14ac:dyDescent="0.2">
      <c r="A5311" t="s">
        <v>182</v>
      </c>
    </row>
    <row r="5312" spans="1:1" x14ac:dyDescent="0.2">
      <c r="A5312" t="s">
        <v>183</v>
      </c>
    </row>
    <row r="5313" spans="1:1" x14ac:dyDescent="0.2">
      <c r="A5313" t="s">
        <v>184</v>
      </c>
    </row>
    <row r="5314" spans="1:1" x14ac:dyDescent="0.2">
      <c r="A5314" t="s">
        <v>5764</v>
      </c>
    </row>
    <row r="5315" spans="1:1" x14ac:dyDescent="0.2">
      <c r="A5315" t="s">
        <v>185</v>
      </c>
    </row>
    <row r="5316" spans="1:1" x14ac:dyDescent="0.2">
      <c r="A5316" t="s">
        <v>186</v>
      </c>
    </row>
    <row r="5317" spans="1:1" x14ac:dyDescent="0.2">
      <c r="A5317" t="s">
        <v>187</v>
      </c>
    </row>
    <row r="5318" spans="1:1" x14ac:dyDescent="0.2">
      <c r="A5318" t="s">
        <v>188</v>
      </c>
    </row>
    <row r="5319" spans="1:1" x14ac:dyDescent="0.2">
      <c r="A5319" t="s">
        <v>622</v>
      </c>
    </row>
    <row r="5320" spans="1:1" x14ac:dyDescent="0.2">
      <c r="A5320" t="s">
        <v>4882</v>
      </c>
    </row>
    <row r="5321" spans="1:1" x14ac:dyDescent="0.2">
      <c r="A5321" t="s">
        <v>623</v>
      </c>
    </row>
    <row r="5322" spans="1:1" x14ac:dyDescent="0.2">
      <c r="A5322" t="s">
        <v>4883</v>
      </c>
    </row>
    <row r="5323" spans="1:1" x14ac:dyDescent="0.2">
      <c r="A5323" t="s">
        <v>624</v>
      </c>
    </row>
    <row r="5324" spans="1:1" x14ac:dyDescent="0.2">
      <c r="A5324" t="s">
        <v>5765</v>
      </c>
    </row>
    <row r="5325" spans="1:1" x14ac:dyDescent="0.2">
      <c r="A5325" t="s">
        <v>4439</v>
      </c>
    </row>
    <row r="5326" spans="1:1" x14ac:dyDescent="0.2">
      <c r="A5326" t="s">
        <v>4440</v>
      </c>
    </row>
    <row r="5327" spans="1:1" x14ac:dyDescent="0.2">
      <c r="A5327" t="s">
        <v>4441</v>
      </c>
    </row>
    <row r="5328" spans="1:1" x14ac:dyDescent="0.2">
      <c r="A5328" t="s">
        <v>4442</v>
      </c>
    </row>
    <row r="5329" spans="1:1" x14ac:dyDescent="0.2">
      <c r="A5329" t="s">
        <v>5766</v>
      </c>
    </row>
    <row r="5330" spans="1:1" x14ac:dyDescent="0.2">
      <c r="A5330" t="s">
        <v>5767</v>
      </c>
    </row>
    <row r="5331" spans="1:1" x14ac:dyDescent="0.2">
      <c r="A5331" t="s">
        <v>4454</v>
      </c>
    </row>
    <row r="5332" spans="1:1" x14ac:dyDescent="0.2">
      <c r="A5332" t="s">
        <v>4455</v>
      </c>
    </row>
    <row r="5333" spans="1:1" x14ac:dyDescent="0.2">
      <c r="A5333" t="s">
        <v>4456</v>
      </c>
    </row>
    <row r="5334" spans="1:1" x14ac:dyDescent="0.2">
      <c r="A5334" t="s">
        <v>627</v>
      </c>
    </row>
    <row r="5335" spans="1:1" x14ac:dyDescent="0.2">
      <c r="A5335" t="s">
        <v>4457</v>
      </c>
    </row>
    <row r="5336" spans="1:1" x14ac:dyDescent="0.2">
      <c r="A5336" t="s">
        <v>4458</v>
      </c>
    </row>
    <row r="5337" spans="1:1" x14ac:dyDescent="0.2">
      <c r="A5337" t="s">
        <v>4459</v>
      </c>
    </row>
    <row r="5338" spans="1:1" x14ac:dyDescent="0.2">
      <c r="A5338" t="s">
        <v>4460</v>
      </c>
    </row>
    <row r="5339" spans="1:1" x14ac:dyDescent="0.2">
      <c r="A5339" t="s">
        <v>4461</v>
      </c>
    </row>
    <row r="5340" spans="1:1" x14ac:dyDescent="0.2">
      <c r="A5340" t="s">
        <v>4462</v>
      </c>
    </row>
    <row r="5341" spans="1:1" x14ac:dyDescent="0.2">
      <c r="A5341" t="s">
        <v>4465</v>
      </c>
    </row>
    <row r="5342" spans="1:1" x14ac:dyDescent="0.2">
      <c r="A5342" t="s">
        <v>4556</v>
      </c>
    </row>
    <row r="5343" spans="1:1" x14ac:dyDescent="0.2">
      <c r="A5343" t="s">
        <v>4557</v>
      </c>
    </row>
    <row r="5344" spans="1:1" x14ac:dyDescent="0.2">
      <c r="A5344" t="s">
        <v>4558</v>
      </c>
    </row>
    <row r="5345" spans="1:1" x14ac:dyDescent="0.2">
      <c r="A5345" t="s">
        <v>4463</v>
      </c>
    </row>
    <row r="5346" spans="1:1" x14ac:dyDescent="0.2">
      <c r="A5346" t="s">
        <v>4464</v>
      </c>
    </row>
    <row r="5347" spans="1:1" x14ac:dyDescent="0.2">
      <c r="A5347" t="s">
        <v>626</v>
      </c>
    </row>
    <row r="5348" spans="1:1" x14ac:dyDescent="0.2">
      <c r="A5348" t="s">
        <v>1672</v>
      </c>
    </row>
    <row r="5349" spans="1:1" x14ac:dyDescent="0.2">
      <c r="A5349" t="s">
        <v>5768</v>
      </c>
    </row>
    <row r="5350" spans="1:1" x14ac:dyDescent="0.2">
      <c r="A5350" t="s">
        <v>546</v>
      </c>
    </row>
    <row r="5351" spans="1:1" x14ac:dyDescent="0.2">
      <c r="A5351" t="s">
        <v>1673</v>
      </c>
    </row>
    <row r="5352" spans="1:1" x14ac:dyDescent="0.2">
      <c r="A5352" t="s">
        <v>5769</v>
      </c>
    </row>
    <row r="5353" spans="1:1" x14ac:dyDescent="0.2">
      <c r="A5353" t="s">
        <v>4559</v>
      </c>
    </row>
    <row r="5354" spans="1:1" x14ac:dyDescent="0.2">
      <c r="A5354" t="s">
        <v>4560</v>
      </c>
    </row>
    <row r="5355" spans="1:1" x14ac:dyDescent="0.2">
      <c r="A5355" t="s">
        <v>272</v>
      </c>
    </row>
    <row r="5356" spans="1:1" x14ac:dyDescent="0.2">
      <c r="A5356" t="s">
        <v>344</v>
      </c>
    </row>
    <row r="5357" spans="1:1" x14ac:dyDescent="0.2">
      <c r="A5357" t="s">
        <v>4561</v>
      </c>
    </row>
    <row r="5358" spans="1:1" x14ac:dyDescent="0.2">
      <c r="A5358" t="s">
        <v>1674</v>
      </c>
    </row>
    <row r="5359" spans="1:1" x14ac:dyDescent="0.2">
      <c r="A5359" t="s">
        <v>4562</v>
      </c>
    </row>
    <row r="5360" spans="1:1" x14ac:dyDescent="0.2">
      <c r="A5360" t="s">
        <v>562</v>
      </c>
    </row>
    <row r="5361" spans="1:1" x14ac:dyDescent="0.2">
      <c r="A5361" t="s">
        <v>4563</v>
      </c>
    </row>
    <row r="5362" spans="1:1" x14ac:dyDescent="0.2">
      <c r="A5362" t="s">
        <v>4564</v>
      </c>
    </row>
    <row r="5363" spans="1:1" x14ac:dyDescent="0.2">
      <c r="A5363" t="s">
        <v>4466</v>
      </c>
    </row>
    <row r="5364" spans="1:1" x14ac:dyDescent="0.2">
      <c r="A5364" t="s">
        <v>4894</v>
      </c>
    </row>
    <row r="5365" spans="1:1" x14ac:dyDescent="0.2">
      <c r="A5365" t="s">
        <v>4895</v>
      </c>
    </row>
    <row r="5366" spans="1:1" x14ac:dyDescent="0.2">
      <c r="A5366" t="s">
        <v>4896</v>
      </c>
    </row>
    <row r="5367" spans="1:1" x14ac:dyDescent="0.2">
      <c r="A5367" t="s">
        <v>4897</v>
      </c>
    </row>
    <row r="5368" spans="1:1" x14ac:dyDescent="0.2">
      <c r="A5368" t="s">
        <v>4898</v>
      </c>
    </row>
    <row r="5369" spans="1:1" x14ac:dyDescent="0.2">
      <c r="A5369" t="s">
        <v>625</v>
      </c>
    </row>
    <row r="5370" spans="1:1" x14ac:dyDescent="0.2">
      <c r="A5370" t="s">
        <v>1675</v>
      </c>
    </row>
    <row r="5371" spans="1:1" x14ac:dyDescent="0.2">
      <c r="A5371" t="s">
        <v>273</v>
      </c>
    </row>
    <row r="5372" spans="1:1" x14ac:dyDescent="0.2">
      <c r="A5372" t="s">
        <v>1747</v>
      </c>
    </row>
    <row r="5373" spans="1:1" x14ac:dyDescent="0.2">
      <c r="A5373" t="s">
        <v>1676</v>
      </c>
    </row>
    <row r="5374" spans="1:1" x14ac:dyDescent="0.2">
      <c r="A5374" t="s">
        <v>4899</v>
      </c>
    </row>
    <row r="5375" spans="1:1" x14ac:dyDescent="0.2">
      <c r="A5375" t="s">
        <v>4900</v>
      </c>
    </row>
    <row r="5376" spans="1:1" x14ac:dyDescent="0.2">
      <c r="A5376" t="s">
        <v>4901</v>
      </c>
    </row>
    <row r="5377" spans="1:1" x14ac:dyDescent="0.2">
      <c r="A5377" t="s">
        <v>4902</v>
      </c>
    </row>
    <row r="5378" spans="1:1" x14ac:dyDescent="0.2">
      <c r="A5378" t="s">
        <v>4903</v>
      </c>
    </row>
    <row r="5379" spans="1:1" x14ac:dyDescent="0.2">
      <c r="A5379" t="s">
        <v>386</v>
      </c>
    </row>
    <row r="5380" spans="1:1" x14ac:dyDescent="0.2">
      <c r="A5380" t="s">
        <v>4904</v>
      </c>
    </row>
    <row r="5381" spans="1:1" x14ac:dyDescent="0.2">
      <c r="A5381" t="s">
        <v>2657</v>
      </c>
    </row>
    <row r="5382" spans="1:1" x14ac:dyDescent="0.2">
      <c r="A5382" t="s">
        <v>2658</v>
      </c>
    </row>
    <row r="5383" spans="1:1" x14ac:dyDescent="0.2">
      <c r="A5383" t="s">
        <v>2659</v>
      </c>
    </row>
    <row r="5384" spans="1:1" x14ac:dyDescent="0.2">
      <c r="A5384" t="s">
        <v>2660</v>
      </c>
    </row>
    <row r="5385" spans="1:1" x14ac:dyDescent="0.2">
      <c r="A5385" t="s">
        <v>2661</v>
      </c>
    </row>
    <row r="5386" spans="1:1" x14ac:dyDescent="0.2">
      <c r="A5386" t="s">
        <v>2662</v>
      </c>
    </row>
    <row r="5387" spans="1:1" x14ac:dyDescent="0.2">
      <c r="A5387" t="s">
        <v>2663</v>
      </c>
    </row>
    <row r="5388" spans="1:1" x14ac:dyDescent="0.2">
      <c r="A5388" t="s">
        <v>3415</v>
      </c>
    </row>
    <row r="5389" spans="1:1" x14ac:dyDescent="0.2">
      <c r="A5389" t="s">
        <v>3416</v>
      </c>
    </row>
    <row r="5390" spans="1:1" x14ac:dyDescent="0.2">
      <c r="A5390" t="s">
        <v>3417</v>
      </c>
    </row>
    <row r="5391" spans="1:1" x14ac:dyDescent="0.2">
      <c r="A5391" t="s">
        <v>3418</v>
      </c>
    </row>
    <row r="5392" spans="1:1" x14ac:dyDescent="0.2">
      <c r="A5392" t="s">
        <v>3419</v>
      </c>
    </row>
    <row r="5393" spans="1:1" x14ac:dyDescent="0.2">
      <c r="A5393" t="s">
        <v>4467</v>
      </c>
    </row>
    <row r="5394" spans="1:1" x14ac:dyDescent="0.2">
      <c r="A5394" t="s">
        <v>4468</v>
      </c>
    </row>
    <row r="5395" spans="1:1" x14ac:dyDescent="0.2">
      <c r="A5395" t="s">
        <v>4469</v>
      </c>
    </row>
    <row r="5396" spans="1:1" x14ac:dyDescent="0.2">
      <c r="A5396" t="s">
        <v>4470</v>
      </c>
    </row>
    <row r="5397" spans="1:1" x14ac:dyDescent="0.2">
      <c r="A5397" t="s">
        <v>4471</v>
      </c>
    </row>
    <row r="5398" spans="1:1" x14ac:dyDescent="0.2">
      <c r="A5398" t="s">
        <v>4472</v>
      </c>
    </row>
    <row r="5399" spans="1:1" x14ac:dyDescent="0.2">
      <c r="A5399" t="s">
        <v>4473</v>
      </c>
    </row>
    <row r="5400" spans="1:1" x14ac:dyDescent="0.2">
      <c r="A5400" t="s">
        <v>4474</v>
      </c>
    </row>
    <row r="5401" spans="1:1" x14ac:dyDescent="0.2">
      <c r="A5401" t="s">
        <v>4475</v>
      </c>
    </row>
    <row r="5402" spans="1:1" x14ac:dyDescent="0.2">
      <c r="A5402" t="s">
        <v>4476</v>
      </c>
    </row>
    <row r="5403" spans="1:1" x14ac:dyDescent="0.2">
      <c r="A5403" t="s">
        <v>4477</v>
      </c>
    </row>
    <row r="5404" spans="1:1" x14ac:dyDescent="0.2">
      <c r="A5404" t="s">
        <v>4478</v>
      </c>
    </row>
    <row r="5405" spans="1:1" x14ac:dyDescent="0.2">
      <c r="A5405" t="s">
        <v>4479</v>
      </c>
    </row>
    <row r="5406" spans="1:1" x14ac:dyDescent="0.2">
      <c r="A5406" t="s">
        <v>3036</v>
      </c>
    </row>
    <row r="5407" spans="1:1" x14ac:dyDescent="0.2">
      <c r="A5407" t="s">
        <v>3037</v>
      </c>
    </row>
    <row r="5408" spans="1:1" x14ac:dyDescent="0.2">
      <c r="A5408" t="s">
        <v>3038</v>
      </c>
    </row>
    <row r="5409" spans="1:1" x14ac:dyDescent="0.2">
      <c r="A5409" t="s">
        <v>3039</v>
      </c>
    </row>
    <row r="5410" spans="1:1" x14ac:dyDescent="0.2">
      <c r="A5410" t="s">
        <v>3040</v>
      </c>
    </row>
    <row r="5411" spans="1:1" x14ac:dyDescent="0.2">
      <c r="A5411" t="s">
        <v>3041</v>
      </c>
    </row>
    <row r="5412" spans="1:1" x14ac:dyDescent="0.2">
      <c r="A5412" t="s">
        <v>1738</v>
      </c>
    </row>
    <row r="5413" spans="1:1" x14ac:dyDescent="0.2">
      <c r="A5413" t="s">
        <v>582</v>
      </c>
    </row>
    <row r="5414" spans="1:1" x14ac:dyDescent="0.2">
      <c r="A5414" t="s">
        <v>3042</v>
      </c>
    </row>
    <row r="5415" spans="1:1" x14ac:dyDescent="0.2">
      <c r="A5415" t="s">
        <v>4593</v>
      </c>
    </row>
    <row r="5416" spans="1:1" x14ac:dyDescent="0.2">
      <c r="A5416" t="s">
        <v>4594</v>
      </c>
    </row>
    <row r="5417" spans="1:1" x14ac:dyDescent="0.2">
      <c r="A5417" t="s">
        <v>4595</v>
      </c>
    </row>
    <row r="5418" spans="1:1" x14ac:dyDescent="0.2">
      <c r="A5418" t="s">
        <v>3044</v>
      </c>
    </row>
    <row r="5419" spans="1:1" x14ac:dyDescent="0.2">
      <c r="A5419" t="s">
        <v>3045</v>
      </c>
    </row>
    <row r="5420" spans="1:1" x14ac:dyDescent="0.2">
      <c r="A5420" t="s">
        <v>2004</v>
      </c>
    </row>
    <row r="5421" spans="1:1" x14ac:dyDescent="0.2">
      <c r="A5421" t="s">
        <v>2005</v>
      </c>
    </row>
    <row r="5422" spans="1:1" x14ac:dyDescent="0.2">
      <c r="A5422" t="s">
        <v>2006</v>
      </c>
    </row>
    <row r="5423" spans="1:1" x14ac:dyDescent="0.2">
      <c r="A5423" t="s">
        <v>2007</v>
      </c>
    </row>
    <row r="5424" spans="1:1" x14ac:dyDescent="0.2">
      <c r="A5424" t="s">
        <v>2008</v>
      </c>
    </row>
    <row r="5425" spans="1:1" x14ac:dyDescent="0.2">
      <c r="A5425" t="s">
        <v>2009</v>
      </c>
    </row>
    <row r="5426" spans="1:1" x14ac:dyDescent="0.2">
      <c r="A5426" t="s">
        <v>2010</v>
      </c>
    </row>
    <row r="5427" spans="1:1" x14ac:dyDescent="0.2">
      <c r="A5427" t="s">
        <v>612</v>
      </c>
    </row>
    <row r="5428" spans="1:1" x14ac:dyDescent="0.2">
      <c r="A5428" t="s">
        <v>5770</v>
      </c>
    </row>
    <row r="5429" spans="1:1" x14ac:dyDescent="0.2">
      <c r="A5429" t="s">
        <v>5771</v>
      </c>
    </row>
    <row r="5430" spans="1:1" x14ac:dyDescent="0.2">
      <c r="A5430" t="s">
        <v>5772</v>
      </c>
    </row>
    <row r="5431" spans="1:1" x14ac:dyDescent="0.2">
      <c r="A5431" t="s">
        <v>5773</v>
      </c>
    </row>
    <row r="5432" spans="1:1" x14ac:dyDescent="0.2">
      <c r="A5432" t="s">
        <v>5774</v>
      </c>
    </row>
    <row r="5433" spans="1:1" x14ac:dyDescent="0.2">
      <c r="A5433" t="s">
        <v>5775</v>
      </c>
    </row>
    <row r="5434" spans="1:1" x14ac:dyDescent="0.2">
      <c r="A5434" t="s">
        <v>5776</v>
      </c>
    </row>
    <row r="5435" spans="1:1" x14ac:dyDescent="0.2">
      <c r="A5435" t="s">
        <v>5777</v>
      </c>
    </row>
    <row r="5436" spans="1:1" x14ac:dyDescent="0.2">
      <c r="A5436" t="s">
        <v>5778</v>
      </c>
    </row>
    <row r="5437" spans="1:1" x14ac:dyDescent="0.2">
      <c r="A5437" t="s">
        <v>5779</v>
      </c>
    </row>
    <row r="5438" spans="1:1" x14ac:dyDescent="0.2">
      <c r="A5438" t="s">
        <v>5780</v>
      </c>
    </row>
    <row r="5439" spans="1:1" x14ac:dyDescent="0.2">
      <c r="A5439" t="s">
        <v>5781</v>
      </c>
    </row>
    <row r="5440" spans="1:1" x14ac:dyDescent="0.2">
      <c r="A5440" t="s">
        <v>5782</v>
      </c>
    </row>
    <row r="5441" spans="1:1" x14ac:dyDescent="0.2">
      <c r="A5441" t="s">
        <v>5783</v>
      </c>
    </row>
    <row r="5442" spans="1:1" x14ac:dyDescent="0.2">
      <c r="A5442" t="s">
        <v>5784</v>
      </c>
    </row>
    <row r="5443" spans="1:1" x14ac:dyDescent="0.2">
      <c r="A5443" t="s">
        <v>5785</v>
      </c>
    </row>
    <row r="5444" spans="1:1" x14ac:dyDescent="0.2">
      <c r="A5444" t="s">
        <v>5786</v>
      </c>
    </row>
    <row r="5445" spans="1:1" x14ac:dyDescent="0.2">
      <c r="A5445" t="s">
        <v>5787</v>
      </c>
    </row>
    <row r="5446" spans="1:1" x14ac:dyDescent="0.2">
      <c r="A5446" t="s">
        <v>5788</v>
      </c>
    </row>
    <row r="5447" spans="1:1" x14ac:dyDescent="0.2">
      <c r="A5447" t="s">
        <v>5789</v>
      </c>
    </row>
    <row r="5448" spans="1:1" x14ac:dyDescent="0.2">
      <c r="A5448" t="s">
        <v>5790</v>
      </c>
    </row>
    <row r="5449" spans="1:1" x14ac:dyDescent="0.2">
      <c r="A5449" t="s">
        <v>5791</v>
      </c>
    </row>
    <row r="5450" spans="1:1" x14ac:dyDescent="0.2">
      <c r="A5450" t="s">
        <v>5792</v>
      </c>
    </row>
    <row r="5451" spans="1:1" x14ac:dyDescent="0.2">
      <c r="A5451" t="s">
        <v>5793</v>
      </c>
    </row>
    <row r="5452" spans="1:1" x14ac:dyDescent="0.2">
      <c r="A5452" t="s">
        <v>5794</v>
      </c>
    </row>
    <row r="5453" spans="1:1" x14ac:dyDescent="0.2">
      <c r="A5453" t="s">
        <v>5795</v>
      </c>
    </row>
    <row r="5454" spans="1:1" x14ac:dyDescent="0.2">
      <c r="A5454" t="s">
        <v>5796</v>
      </c>
    </row>
    <row r="5455" spans="1:1" x14ac:dyDescent="0.2">
      <c r="A5455" t="s">
        <v>5797</v>
      </c>
    </row>
    <row r="5456" spans="1:1" x14ac:dyDescent="0.2">
      <c r="A5456" t="s">
        <v>5798</v>
      </c>
    </row>
    <row r="5457" spans="1:1" x14ac:dyDescent="0.2">
      <c r="A5457" t="s">
        <v>5799</v>
      </c>
    </row>
    <row r="5458" spans="1:1" x14ac:dyDescent="0.2">
      <c r="A5458" t="s">
        <v>5800</v>
      </c>
    </row>
    <row r="5459" spans="1:1" x14ac:dyDescent="0.2">
      <c r="A5459" t="s">
        <v>2011</v>
      </c>
    </row>
    <row r="5460" spans="1:1" x14ac:dyDescent="0.2">
      <c r="A5460" t="s">
        <v>430</v>
      </c>
    </row>
    <row r="5461" spans="1:1" x14ac:dyDescent="0.2">
      <c r="A5461" t="s">
        <v>2012</v>
      </c>
    </row>
    <row r="5462" spans="1:1" x14ac:dyDescent="0.2">
      <c r="A5462" t="s">
        <v>2013</v>
      </c>
    </row>
    <row r="5463" spans="1:1" x14ac:dyDescent="0.2">
      <c r="A5463" t="s">
        <v>5801</v>
      </c>
    </row>
    <row r="5464" spans="1:1" x14ac:dyDescent="0.2">
      <c r="A5464" t="s">
        <v>4721</v>
      </c>
    </row>
    <row r="5465" spans="1:1" x14ac:dyDescent="0.2">
      <c r="A5465" t="s">
        <v>4722</v>
      </c>
    </row>
    <row r="5466" spans="1:1" x14ac:dyDescent="0.2">
      <c r="A5466" t="s">
        <v>563</v>
      </c>
    </row>
    <row r="5467" spans="1:1" x14ac:dyDescent="0.2">
      <c r="A5467" t="s">
        <v>4723</v>
      </c>
    </row>
    <row r="5468" spans="1:1" x14ac:dyDescent="0.2">
      <c r="A5468" t="s">
        <v>4724</v>
      </c>
    </row>
    <row r="5469" spans="1:1" x14ac:dyDescent="0.2">
      <c r="A5469" t="s">
        <v>4725</v>
      </c>
    </row>
    <row r="5470" spans="1:1" x14ac:dyDescent="0.2">
      <c r="A5470" t="s">
        <v>4726</v>
      </c>
    </row>
    <row r="5471" spans="1:1" x14ac:dyDescent="0.2">
      <c r="A5471" t="s">
        <v>4727</v>
      </c>
    </row>
    <row r="5472" spans="1:1" x14ac:dyDescent="0.2">
      <c r="A5472" t="s">
        <v>1739</v>
      </c>
    </row>
    <row r="5473" spans="1:1" x14ac:dyDescent="0.2">
      <c r="A5473" t="s">
        <v>4728</v>
      </c>
    </row>
    <row r="5474" spans="1:1" x14ac:dyDescent="0.2">
      <c r="A5474" t="s">
        <v>4729</v>
      </c>
    </row>
    <row r="5475" spans="1:1" x14ac:dyDescent="0.2">
      <c r="A5475" t="s">
        <v>4730</v>
      </c>
    </row>
    <row r="5476" spans="1:1" x14ac:dyDescent="0.2">
      <c r="A5476" t="s">
        <v>4731</v>
      </c>
    </row>
    <row r="5477" spans="1:1" x14ac:dyDescent="0.2">
      <c r="A5477" t="s">
        <v>4732</v>
      </c>
    </row>
    <row r="5478" spans="1:1" x14ac:dyDescent="0.2">
      <c r="A5478" t="s">
        <v>4733</v>
      </c>
    </row>
    <row r="5479" spans="1:1" x14ac:dyDescent="0.2">
      <c r="A5479" t="s">
        <v>4734</v>
      </c>
    </row>
    <row r="5480" spans="1:1" x14ac:dyDescent="0.2">
      <c r="A5480" t="s">
        <v>4735</v>
      </c>
    </row>
    <row r="5481" spans="1:1" x14ac:dyDescent="0.2">
      <c r="A5481" t="s">
        <v>4736</v>
      </c>
    </row>
    <row r="5482" spans="1:1" x14ac:dyDescent="0.2">
      <c r="A5482" t="s">
        <v>4737</v>
      </c>
    </row>
    <row r="5483" spans="1:1" x14ac:dyDescent="0.2">
      <c r="A5483" t="s">
        <v>4738</v>
      </c>
    </row>
    <row r="5484" spans="1:1" x14ac:dyDescent="0.2">
      <c r="A5484" t="s">
        <v>4739</v>
      </c>
    </row>
    <row r="5485" spans="1:1" x14ac:dyDescent="0.2">
      <c r="A5485" t="s">
        <v>781</v>
      </c>
    </row>
    <row r="5486" spans="1:1" x14ac:dyDescent="0.2">
      <c r="A5486" t="s">
        <v>4740</v>
      </c>
    </row>
    <row r="5487" spans="1:1" x14ac:dyDescent="0.2">
      <c r="A5487" t="s">
        <v>465</v>
      </c>
    </row>
    <row r="5488" spans="1:1" x14ac:dyDescent="0.2">
      <c r="A5488" t="s">
        <v>4741</v>
      </c>
    </row>
    <row r="5489" spans="1:1" x14ac:dyDescent="0.2">
      <c r="A5489" t="s">
        <v>693</v>
      </c>
    </row>
    <row r="5490" spans="1:1" x14ac:dyDescent="0.2">
      <c r="A5490" t="s">
        <v>1800</v>
      </c>
    </row>
    <row r="5491" spans="1:1" x14ac:dyDescent="0.2">
      <c r="A5491" t="s">
        <v>4742</v>
      </c>
    </row>
    <row r="5492" spans="1:1" x14ac:dyDescent="0.2">
      <c r="A5492" t="s">
        <v>4743</v>
      </c>
    </row>
    <row r="5493" spans="1:1" x14ac:dyDescent="0.2">
      <c r="A5493" t="s">
        <v>692</v>
      </c>
    </row>
    <row r="5494" spans="1:1" x14ac:dyDescent="0.2">
      <c r="A5494" t="s">
        <v>4744</v>
      </c>
    </row>
    <row r="5495" spans="1:1" x14ac:dyDescent="0.2">
      <c r="A5495" t="s">
        <v>387</v>
      </c>
    </row>
    <row r="5496" spans="1:1" x14ac:dyDescent="0.2">
      <c r="A5496" t="s">
        <v>4745</v>
      </c>
    </row>
    <row r="5497" spans="1:1" x14ac:dyDescent="0.2">
      <c r="A5497" t="s">
        <v>4746</v>
      </c>
    </row>
    <row r="5498" spans="1:1" x14ac:dyDescent="0.2">
      <c r="A5498" t="s">
        <v>4747</v>
      </c>
    </row>
    <row r="5499" spans="1:1" x14ac:dyDescent="0.2">
      <c r="A5499" t="s">
        <v>4748</v>
      </c>
    </row>
    <row r="5500" spans="1:1" x14ac:dyDescent="0.2">
      <c r="A5500" t="s">
        <v>4749</v>
      </c>
    </row>
    <row r="5501" spans="1:1" x14ac:dyDescent="0.2">
      <c r="A5501" t="s">
        <v>1631</v>
      </c>
    </row>
    <row r="5502" spans="1:1" x14ac:dyDescent="0.2">
      <c r="A5502" t="s">
        <v>129</v>
      </c>
    </row>
    <row r="5503" spans="1:1" x14ac:dyDescent="0.2">
      <c r="A5503" t="s">
        <v>130</v>
      </c>
    </row>
    <row r="5504" spans="1:1" x14ac:dyDescent="0.2">
      <c r="A5504" t="s">
        <v>4495</v>
      </c>
    </row>
    <row r="5505" spans="1:1" x14ac:dyDescent="0.2">
      <c r="A5505" t="s">
        <v>4087</v>
      </c>
    </row>
    <row r="5506" spans="1:1" x14ac:dyDescent="0.2">
      <c r="A5506" t="s">
        <v>4088</v>
      </c>
    </row>
    <row r="5507" spans="1:1" x14ac:dyDescent="0.2">
      <c r="A5507" t="s">
        <v>4089</v>
      </c>
    </row>
    <row r="5508" spans="1:1" x14ac:dyDescent="0.2">
      <c r="A5508" t="s">
        <v>4090</v>
      </c>
    </row>
    <row r="5509" spans="1:1" x14ac:dyDescent="0.2">
      <c r="A5509" t="s">
        <v>4091</v>
      </c>
    </row>
    <row r="5510" spans="1:1" x14ac:dyDescent="0.2">
      <c r="A5510" t="s">
        <v>4092</v>
      </c>
    </row>
    <row r="5511" spans="1:1" x14ac:dyDescent="0.2">
      <c r="A5511" t="s">
        <v>4093</v>
      </c>
    </row>
    <row r="5512" spans="1:1" x14ac:dyDescent="0.2">
      <c r="A5512" t="s">
        <v>4094</v>
      </c>
    </row>
    <row r="5513" spans="1:1" x14ac:dyDescent="0.2">
      <c r="A5513" t="s">
        <v>4095</v>
      </c>
    </row>
    <row r="5514" spans="1:1" x14ac:dyDescent="0.2">
      <c r="A5514" t="s">
        <v>4096</v>
      </c>
    </row>
    <row r="5515" spans="1:1" x14ac:dyDescent="0.2">
      <c r="A5515" t="s">
        <v>564</v>
      </c>
    </row>
    <row r="5516" spans="1:1" x14ac:dyDescent="0.2">
      <c r="A5516" t="s">
        <v>433</v>
      </c>
    </row>
    <row r="5517" spans="1:1" x14ac:dyDescent="0.2">
      <c r="A5517" t="s">
        <v>1742</v>
      </c>
    </row>
    <row r="5518" spans="1:1" x14ac:dyDescent="0.2">
      <c r="A5518" t="s">
        <v>4097</v>
      </c>
    </row>
    <row r="5519" spans="1:1" x14ac:dyDescent="0.2">
      <c r="A5519" t="s">
        <v>4098</v>
      </c>
    </row>
    <row r="5520" spans="1:1" x14ac:dyDescent="0.2">
      <c r="A5520" t="s">
        <v>4099</v>
      </c>
    </row>
    <row r="5521" spans="1:1" x14ac:dyDescent="0.2">
      <c r="A5521" t="s">
        <v>655</v>
      </c>
    </row>
    <row r="5522" spans="1:1" x14ac:dyDescent="0.2">
      <c r="A5522" t="s">
        <v>4100</v>
      </c>
    </row>
    <row r="5523" spans="1:1" x14ac:dyDescent="0.2">
      <c r="A5523" t="s">
        <v>4101</v>
      </c>
    </row>
    <row r="5524" spans="1:1" x14ac:dyDescent="0.2">
      <c r="A5524" t="s">
        <v>4480</v>
      </c>
    </row>
    <row r="5525" spans="1:1" x14ac:dyDescent="0.2">
      <c r="A5525" t="s">
        <v>4481</v>
      </c>
    </row>
    <row r="5526" spans="1:1" x14ac:dyDescent="0.2">
      <c r="A5526" t="s">
        <v>5802</v>
      </c>
    </row>
    <row r="5527" spans="1:1" x14ac:dyDescent="0.2">
      <c r="A5527" t="s">
        <v>4083</v>
      </c>
    </row>
    <row r="5528" spans="1:1" x14ac:dyDescent="0.2">
      <c r="A5528" t="s">
        <v>388</v>
      </c>
    </row>
    <row r="5529" spans="1:1" x14ac:dyDescent="0.2">
      <c r="A5529" t="s">
        <v>4084</v>
      </c>
    </row>
    <row r="5530" spans="1:1" x14ac:dyDescent="0.2">
      <c r="A5530" t="s">
        <v>5803</v>
      </c>
    </row>
    <row r="5531" spans="1:1" x14ac:dyDescent="0.2">
      <c r="A5531" t="s">
        <v>4085</v>
      </c>
    </row>
    <row r="5532" spans="1:1" x14ac:dyDescent="0.2">
      <c r="A5532" t="s">
        <v>4086</v>
      </c>
    </row>
    <row r="5533" spans="1:1" x14ac:dyDescent="0.2">
      <c r="A5533" t="s">
        <v>4482</v>
      </c>
    </row>
    <row r="5534" spans="1:1" x14ac:dyDescent="0.2">
      <c r="A5534" t="s">
        <v>1543</v>
      </c>
    </row>
    <row r="5535" spans="1:1" x14ac:dyDescent="0.2">
      <c r="A5535" t="s">
        <v>4483</v>
      </c>
    </row>
    <row r="5536" spans="1:1" x14ac:dyDescent="0.2">
      <c r="A5536" t="s">
        <v>4484</v>
      </c>
    </row>
    <row r="5537" spans="1:1" x14ac:dyDescent="0.2">
      <c r="A5537" t="s">
        <v>4485</v>
      </c>
    </row>
    <row r="5538" spans="1:1" x14ac:dyDescent="0.2">
      <c r="A5538" t="s">
        <v>4486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workbookViewId="0"/>
  </sheetViews>
  <sheetFormatPr defaultRowHeight="12.75" x14ac:dyDescent="0.2"/>
  <cols>
    <col min="1" max="1" width="26.28515625" customWidth="1"/>
  </cols>
  <sheetData>
    <row r="1" spans="1:1" x14ac:dyDescent="0.2">
      <c r="A1" t="s">
        <v>1100</v>
      </c>
    </row>
    <row r="2" spans="1:1" x14ac:dyDescent="0.2">
      <c r="A2" t="s">
        <v>1101</v>
      </c>
    </row>
    <row r="3" spans="1:1" x14ac:dyDescent="0.2">
      <c r="A3" t="s">
        <v>1102</v>
      </c>
    </row>
    <row r="4" spans="1:1" x14ac:dyDescent="0.2">
      <c r="A4" t="s">
        <v>1103</v>
      </c>
    </row>
    <row r="5" spans="1:1" x14ac:dyDescent="0.2">
      <c r="A5" t="s">
        <v>1104</v>
      </c>
    </row>
    <row r="6" spans="1:1" x14ac:dyDescent="0.2">
      <c r="A6" t="s">
        <v>1105</v>
      </c>
    </row>
    <row r="7" spans="1:1" x14ac:dyDescent="0.2">
      <c r="A7" t="s">
        <v>1106</v>
      </c>
    </row>
    <row r="8" spans="1:1" x14ac:dyDescent="0.2">
      <c r="A8" t="s">
        <v>1107</v>
      </c>
    </row>
    <row r="9" spans="1:1" x14ac:dyDescent="0.2">
      <c r="A9" t="s">
        <v>1108</v>
      </c>
    </row>
    <row r="10" spans="1:1" x14ac:dyDescent="0.2">
      <c r="A10" t="s">
        <v>1109</v>
      </c>
    </row>
    <row r="11" spans="1:1" x14ac:dyDescent="0.2">
      <c r="A11" t="s">
        <v>1110</v>
      </c>
    </row>
    <row r="12" spans="1:1" x14ac:dyDescent="0.2">
      <c r="A12" t="s">
        <v>1111</v>
      </c>
    </row>
    <row r="13" spans="1:1" x14ac:dyDescent="0.2">
      <c r="A13" t="s">
        <v>1112</v>
      </c>
    </row>
    <row r="14" spans="1:1" x14ac:dyDescent="0.2">
      <c r="A14" t="s">
        <v>1113</v>
      </c>
    </row>
    <row r="15" spans="1:1" x14ac:dyDescent="0.2">
      <c r="A15" t="s">
        <v>1114</v>
      </c>
    </row>
    <row r="16" spans="1:1" x14ac:dyDescent="0.2">
      <c r="A16" t="s">
        <v>1115</v>
      </c>
    </row>
    <row r="17" spans="1:1" x14ac:dyDescent="0.2">
      <c r="A17" t="s">
        <v>1116</v>
      </c>
    </row>
    <row r="18" spans="1:1" x14ac:dyDescent="0.2">
      <c r="A18" t="s">
        <v>1117</v>
      </c>
    </row>
    <row r="19" spans="1:1" x14ac:dyDescent="0.2">
      <c r="A19" t="s">
        <v>1118</v>
      </c>
    </row>
    <row r="20" spans="1:1" x14ac:dyDescent="0.2">
      <c r="A20" t="s">
        <v>1119</v>
      </c>
    </row>
    <row r="21" spans="1:1" x14ac:dyDescent="0.2">
      <c r="A21" t="s">
        <v>1120</v>
      </c>
    </row>
    <row r="22" spans="1:1" x14ac:dyDescent="0.2">
      <c r="A22" t="s">
        <v>4869</v>
      </c>
    </row>
    <row r="23" spans="1:1" x14ac:dyDescent="0.2">
      <c r="A23" t="s">
        <v>1121</v>
      </c>
    </row>
    <row r="24" spans="1:1" x14ac:dyDescent="0.2">
      <c r="A24" t="s">
        <v>1122</v>
      </c>
    </row>
    <row r="25" spans="1:1" x14ac:dyDescent="0.2">
      <c r="A25" t="s">
        <v>1123</v>
      </c>
    </row>
    <row r="26" spans="1:1" x14ac:dyDescent="0.2">
      <c r="A26" t="s">
        <v>1124</v>
      </c>
    </row>
    <row r="27" spans="1:1" x14ac:dyDescent="0.2">
      <c r="A27" t="s">
        <v>1125</v>
      </c>
    </row>
    <row r="28" spans="1:1" x14ac:dyDescent="0.2">
      <c r="A28" t="s">
        <v>1126</v>
      </c>
    </row>
    <row r="29" spans="1:1" x14ac:dyDescent="0.2">
      <c r="A29" t="s">
        <v>1127</v>
      </c>
    </row>
    <row r="30" spans="1:1" x14ac:dyDescent="0.2">
      <c r="A30" t="s">
        <v>1128</v>
      </c>
    </row>
    <row r="31" spans="1:1" x14ac:dyDescent="0.2">
      <c r="A31" t="s">
        <v>1129</v>
      </c>
    </row>
    <row r="32" spans="1:1" x14ac:dyDescent="0.2">
      <c r="A32" t="s">
        <v>1130</v>
      </c>
    </row>
    <row r="33" spans="1:1" x14ac:dyDescent="0.2">
      <c r="A33" t="s">
        <v>1131</v>
      </c>
    </row>
    <row r="34" spans="1:1" x14ac:dyDescent="0.2">
      <c r="A34" t="s">
        <v>1132</v>
      </c>
    </row>
    <row r="35" spans="1:1" x14ac:dyDescent="0.2">
      <c r="A35" t="s">
        <v>1133</v>
      </c>
    </row>
    <row r="36" spans="1:1" x14ac:dyDescent="0.2">
      <c r="A36" t="s">
        <v>1134</v>
      </c>
    </row>
    <row r="37" spans="1:1" x14ac:dyDescent="0.2">
      <c r="A37" t="s">
        <v>1135</v>
      </c>
    </row>
    <row r="38" spans="1:1" x14ac:dyDescent="0.2">
      <c r="A38" t="s">
        <v>4297</v>
      </c>
    </row>
    <row r="39" spans="1:1" x14ac:dyDescent="0.2">
      <c r="A39" t="s">
        <v>1136</v>
      </c>
    </row>
    <row r="40" spans="1:1" x14ac:dyDescent="0.2">
      <c r="A40" t="s">
        <v>1137</v>
      </c>
    </row>
    <row r="41" spans="1:1" x14ac:dyDescent="0.2">
      <c r="A41" t="s">
        <v>1138</v>
      </c>
    </row>
    <row r="42" spans="1:1" x14ac:dyDescent="0.2">
      <c r="A42" t="s">
        <v>1139</v>
      </c>
    </row>
    <row r="43" spans="1:1" x14ac:dyDescent="0.2">
      <c r="A43" t="s">
        <v>1140</v>
      </c>
    </row>
    <row r="44" spans="1:1" x14ac:dyDescent="0.2">
      <c r="A44" t="s">
        <v>4509</v>
      </c>
    </row>
    <row r="45" spans="1:1" x14ac:dyDescent="0.2">
      <c r="A45" t="s">
        <v>1141</v>
      </c>
    </row>
    <row r="46" spans="1:1" x14ac:dyDescent="0.2">
      <c r="A46" t="s">
        <v>1142</v>
      </c>
    </row>
    <row r="47" spans="1:1" x14ac:dyDescent="0.2">
      <c r="A47" t="s">
        <v>1143</v>
      </c>
    </row>
    <row r="48" spans="1:1" x14ac:dyDescent="0.2">
      <c r="A48" t="s">
        <v>1144</v>
      </c>
    </row>
    <row r="49" spans="1:1" x14ac:dyDescent="0.2">
      <c r="A49" t="s">
        <v>1145</v>
      </c>
    </row>
    <row r="50" spans="1:1" x14ac:dyDescent="0.2">
      <c r="A50" t="s">
        <v>1146</v>
      </c>
    </row>
    <row r="51" spans="1:1" x14ac:dyDescent="0.2">
      <c r="A51" t="s">
        <v>1147</v>
      </c>
    </row>
    <row r="52" spans="1:1" x14ac:dyDescent="0.2">
      <c r="A52" t="s">
        <v>1148</v>
      </c>
    </row>
    <row r="53" spans="1:1" x14ac:dyDescent="0.2">
      <c r="A53" t="s">
        <v>1149</v>
      </c>
    </row>
    <row r="54" spans="1:1" x14ac:dyDescent="0.2">
      <c r="A54" t="s">
        <v>1150</v>
      </c>
    </row>
    <row r="55" spans="1:1" x14ac:dyDescent="0.2">
      <c r="A55" t="s">
        <v>1151</v>
      </c>
    </row>
    <row r="56" spans="1:1" x14ac:dyDescent="0.2">
      <c r="A56" t="s">
        <v>1152</v>
      </c>
    </row>
    <row r="57" spans="1:1" x14ac:dyDescent="0.2">
      <c r="A57" t="s">
        <v>1153</v>
      </c>
    </row>
    <row r="58" spans="1:1" x14ac:dyDescent="0.2">
      <c r="A58" t="s">
        <v>1154</v>
      </c>
    </row>
    <row r="59" spans="1:1" x14ac:dyDescent="0.2">
      <c r="A59" t="s">
        <v>1155</v>
      </c>
    </row>
    <row r="60" spans="1:1" x14ac:dyDescent="0.2">
      <c r="A60" t="s">
        <v>1156</v>
      </c>
    </row>
    <row r="61" spans="1:1" x14ac:dyDescent="0.2">
      <c r="A61" t="s">
        <v>1157</v>
      </c>
    </row>
    <row r="62" spans="1:1" x14ac:dyDescent="0.2">
      <c r="A62" t="s">
        <v>1158</v>
      </c>
    </row>
    <row r="63" spans="1:1" x14ac:dyDescent="0.2">
      <c r="A63" t="s">
        <v>1159</v>
      </c>
    </row>
    <row r="64" spans="1:1" x14ac:dyDescent="0.2">
      <c r="A64" t="s">
        <v>1160</v>
      </c>
    </row>
    <row r="65" spans="1:1" x14ac:dyDescent="0.2">
      <c r="A65" t="s">
        <v>1161</v>
      </c>
    </row>
    <row r="66" spans="1:1" x14ac:dyDescent="0.2">
      <c r="A66" t="s">
        <v>1162</v>
      </c>
    </row>
    <row r="67" spans="1:1" x14ac:dyDescent="0.2">
      <c r="A67" t="s">
        <v>1163</v>
      </c>
    </row>
    <row r="68" spans="1:1" x14ac:dyDescent="0.2">
      <c r="A68" t="s">
        <v>1164</v>
      </c>
    </row>
    <row r="69" spans="1:1" x14ac:dyDescent="0.2">
      <c r="A69" t="s">
        <v>1165</v>
      </c>
    </row>
    <row r="70" spans="1:1" x14ac:dyDescent="0.2">
      <c r="A70" t="s">
        <v>1166</v>
      </c>
    </row>
    <row r="71" spans="1:1" x14ac:dyDescent="0.2">
      <c r="A71" t="s">
        <v>1167</v>
      </c>
    </row>
    <row r="72" spans="1:1" x14ac:dyDescent="0.2">
      <c r="A72" t="s">
        <v>1168</v>
      </c>
    </row>
    <row r="73" spans="1:1" x14ac:dyDescent="0.2">
      <c r="A73" t="s">
        <v>1169</v>
      </c>
    </row>
    <row r="74" spans="1:1" x14ac:dyDescent="0.2">
      <c r="A74" t="s">
        <v>1170</v>
      </c>
    </row>
    <row r="75" spans="1:1" x14ac:dyDescent="0.2">
      <c r="A75" t="s">
        <v>1171</v>
      </c>
    </row>
    <row r="76" spans="1:1" x14ac:dyDescent="0.2">
      <c r="A76" t="s">
        <v>1172</v>
      </c>
    </row>
    <row r="77" spans="1:1" x14ac:dyDescent="0.2">
      <c r="A77" t="s">
        <v>1173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2.75" x14ac:dyDescent="0.2"/>
  <cols>
    <col min="1" max="1" width="52.5703125" customWidth="1"/>
  </cols>
  <sheetData>
    <row r="1" spans="1:1" x14ac:dyDescent="0.2">
      <c r="A1" t="s">
        <v>1175</v>
      </c>
    </row>
    <row r="2" spans="1:1" x14ac:dyDescent="0.2">
      <c r="A2" t="s">
        <v>1176</v>
      </c>
    </row>
    <row r="3" spans="1:1" x14ac:dyDescent="0.2">
      <c r="A3" t="s">
        <v>1177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5"/>
  <sheetViews>
    <sheetView workbookViewId="0"/>
  </sheetViews>
  <sheetFormatPr defaultRowHeight="12.75" x14ac:dyDescent="0.2"/>
  <sheetData>
    <row r="1" spans="1:1" x14ac:dyDescent="0.2">
      <c r="A1" s="1">
        <v>1</v>
      </c>
    </row>
    <row r="2" spans="1:1" x14ac:dyDescent="0.2">
      <c r="A2" s="1" t="s">
        <v>1178</v>
      </c>
    </row>
    <row r="3" spans="1:1" x14ac:dyDescent="0.2">
      <c r="A3" s="1" t="s">
        <v>1179</v>
      </c>
    </row>
    <row r="4" spans="1:1" x14ac:dyDescent="0.2">
      <c r="A4" s="1">
        <v>3</v>
      </c>
    </row>
    <row r="5" spans="1:1" x14ac:dyDescent="0.2">
      <c r="A5" s="1" t="s">
        <v>1180</v>
      </c>
    </row>
    <row r="6" spans="1:1" x14ac:dyDescent="0.2">
      <c r="A6" s="1" t="s">
        <v>1181</v>
      </c>
    </row>
    <row r="7" spans="1:1" x14ac:dyDescent="0.2">
      <c r="A7" s="1" t="s">
        <v>1182</v>
      </c>
    </row>
    <row r="8" spans="1:1" x14ac:dyDescent="0.2">
      <c r="A8" s="1" t="s">
        <v>1183</v>
      </c>
    </row>
    <row r="9" spans="1:1" x14ac:dyDescent="0.2">
      <c r="A9" s="1" t="s">
        <v>1184</v>
      </c>
    </row>
    <row r="10" spans="1:1" x14ac:dyDescent="0.2">
      <c r="A10" s="1">
        <v>6</v>
      </c>
    </row>
    <row r="11" spans="1:1" x14ac:dyDescent="0.2">
      <c r="A11" s="1" t="s">
        <v>1185</v>
      </c>
    </row>
    <row r="12" spans="1:1" x14ac:dyDescent="0.2">
      <c r="A12" s="1" t="s">
        <v>1186</v>
      </c>
    </row>
    <row r="13" spans="1:1" x14ac:dyDescent="0.2">
      <c r="A13" s="1" t="s">
        <v>1187</v>
      </c>
    </row>
    <row r="14" spans="1:1" x14ac:dyDescent="0.2">
      <c r="A14" s="1" t="s">
        <v>1188</v>
      </c>
    </row>
    <row r="15" spans="1:1" x14ac:dyDescent="0.2">
      <c r="A15" s="1">
        <v>8</v>
      </c>
    </row>
    <row r="16" spans="1:1" x14ac:dyDescent="0.2">
      <c r="A16" s="1">
        <v>9</v>
      </c>
    </row>
    <row r="17" spans="1:1" x14ac:dyDescent="0.2">
      <c r="A17" s="1" t="s">
        <v>1189</v>
      </c>
    </row>
    <row r="18" spans="1:1" x14ac:dyDescent="0.2">
      <c r="A18" s="1" t="s">
        <v>1190</v>
      </c>
    </row>
    <row r="19" spans="1:1" x14ac:dyDescent="0.2">
      <c r="A19" s="1" t="s">
        <v>1191</v>
      </c>
    </row>
    <row r="20" spans="1:1" x14ac:dyDescent="0.2">
      <c r="A20" s="1" t="s">
        <v>1192</v>
      </c>
    </row>
    <row r="21" spans="1:1" x14ac:dyDescent="0.2">
      <c r="A21" s="1">
        <v>12</v>
      </c>
    </row>
    <row r="22" spans="1:1" x14ac:dyDescent="0.2">
      <c r="A22" s="1" t="s">
        <v>2142</v>
      </c>
    </row>
    <row r="23" spans="1:1" x14ac:dyDescent="0.2">
      <c r="A23" s="1" t="s">
        <v>1193</v>
      </c>
    </row>
    <row r="24" spans="1:1" x14ac:dyDescent="0.2">
      <c r="A24" s="1" t="s">
        <v>1194</v>
      </c>
    </row>
    <row r="25" spans="1:1" x14ac:dyDescent="0.2">
      <c r="A25" s="1" t="s">
        <v>2144</v>
      </c>
    </row>
    <row r="26" spans="1:1" x14ac:dyDescent="0.2">
      <c r="A26" s="1" t="s">
        <v>1195</v>
      </c>
    </row>
    <row r="27" spans="1:1" x14ac:dyDescent="0.2">
      <c r="A27" s="1" t="s">
        <v>1196</v>
      </c>
    </row>
    <row r="28" spans="1:1" x14ac:dyDescent="0.2">
      <c r="A28" s="1" t="s">
        <v>2155</v>
      </c>
    </row>
    <row r="29" spans="1:1" x14ac:dyDescent="0.2">
      <c r="A29" s="1" t="s">
        <v>2153</v>
      </c>
    </row>
    <row r="30" spans="1:1" x14ac:dyDescent="0.2">
      <c r="A30" s="1">
        <v>16</v>
      </c>
    </row>
    <row r="31" spans="1:1" x14ac:dyDescent="0.2">
      <c r="A31" s="1" t="s">
        <v>1197</v>
      </c>
    </row>
    <row r="32" spans="1:1" x14ac:dyDescent="0.2">
      <c r="A32" s="1" t="s">
        <v>1198</v>
      </c>
    </row>
    <row r="33" spans="1:1" x14ac:dyDescent="0.2">
      <c r="A33" s="1" t="s">
        <v>1199</v>
      </c>
    </row>
    <row r="34" spans="1:1" x14ac:dyDescent="0.2">
      <c r="A34" s="1" t="s">
        <v>1200</v>
      </c>
    </row>
    <row r="35" spans="1:1" x14ac:dyDescent="0.2">
      <c r="A35" s="1" t="s">
        <v>1201</v>
      </c>
    </row>
    <row r="36" spans="1:1" x14ac:dyDescent="0.2">
      <c r="A36" s="1">
        <v>19</v>
      </c>
    </row>
    <row r="37" spans="1:1" x14ac:dyDescent="0.2">
      <c r="A37" s="1" t="s">
        <v>1202</v>
      </c>
    </row>
    <row r="38" spans="1:1" x14ac:dyDescent="0.2">
      <c r="A38" s="1" t="s">
        <v>1203</v>
      </c>
    </row>
    <row r="39" spans="1:1" x14ac:dyDescent="0.2">
      <c r="A39" s="1" t="s">
        <v>1204</v>
      </c>
    </row>
    <row r="40" spans="1:1" x14ac:dyDescent="0.2">
      <c r="A40" s="1" t="s">
        <v>1205</v>
      </c>
    </row>
    <row r="41" spans="1:1" x14ac:dyDescent="0.2">
      <c r="A41" s="1">
        <v>22</v>
      </c>
    </row>
    <row r="42" spans="1:1" x14ac:dyDescent="0.2">
      <c r="A42" s="1">
        <v>23</v>
      </c>
    </row>
    <row r="43" spans="1:1" x14ac:dyDescent="0.2">
      <c r="A43" s="1" t="s">
        <v>1206</v>
      </c>
    </row>
    <row r="44" spans="1:1" x14ac:dyDescent="0.2">
      <c r="A44" s="1" t="s">
        <v>1207</v>
      </c>
    </row>
    <row r="45" spans="1:1" x14ac:dyDescent="0.2">
      <c r="A45" s="1" t="s">
        <v>1208</v>
      </c>
    </row>
    <row r="46" spans="1:1" x14ac:dyDescent="0.2">
      <c r="A46" s="1" t="s">
        <v>1209</v>
      </c>
    </row>
    <row r="47" spans="1:1" x14ac:dyDescent="0.2">
      <c r="A47" s="1">
        <v>26</v>
      </c>
    </row>
    <row r="48" spans="1:1" x14ac:dyDescent="0.2">
      <c r="A48" s="1">
        <v>27</v>
      </c>
    </row>
    <row r="49" spans="1:1" x14ac:dyDescent="0.2">
      <c r="A49" s="1" t="s">
        <v>1210</v>
      </c>
    </row>
    <row r="50" spans="1:1" x14ac:dyDescent="0.2">
      <c r="A50" s="1" t="s">
        <v>1211</v>
      </c>
    </row>
    <row r="51" spans="1:1" x14ac:dyDescent="0.2">
      <c r="A51" s="1" t="s">
        <v>1212</v>
      </c>
    </row>
    <row r="52" spans="1:1" x14ac:dyDescent="0.2">
      <c r="A52" s="1" t="s">
        <v>1213</v>
      </c>
    </row>
    <row r="53" spans="1:1" x14ac:dyDescent="0.2">
      <c r="A53" s="1" t="s">
        <v>1214</v>
      </c>
    </row>
    <row r="54" spans="1:1" x14ac:dyDescent="0.2">
      <c r="A54" s="1" t="s">
        <v>1215</v>
      </c>
    </row>
    <row r="55" spans="1:1" x14ac:dyDescent="0.2">
      <c r="A55" s="1" t="s">
        <v>1216</v>
      </c>
    </row>
    <row r="56" spans="1:1" x14ac:dyDescent="0.2">
      <c r="A56" s="1">
        <v>29</v>
      </c>
    </row>
    <row r="57" spans="1:1" x14ac:dyDescent="0.2">
      <c r="A57" s="1" t="s">
        <v>1217</v>
      </c>
    </row>
    <row r="58" spans="1:1" x14ac:dyDescent="0.2">
      <c r="A58" s="1" t="s">
        <v>1218</v>
      </c>
    </row>
    <row r="59" spans="1:1" x14ac:dyDescent="0.2">
      <c r="A59" s="1" t="s">
        <v>1219</v>
      </c>
    </row>
    <row r="60" spans="1:1" x14ac:dyDescent="0.2">
      <c r="A60" s="1" t="s">
        <v>1220</v>
      </c>
    </row>
    <row r="61" spans="1:1" x14ac:dyDescent="0.2">
      <c r="A61" s="1">
        <v>32</v>
      </c>
    </row>
    <row r="62" spans="1:1" x14ac:dyDescent="0.2">
      <c r="A62" s="1">
        <v>33</v>
      </c>
    </row>
    <row r="63" spans="1:1" x14ac:dyDescent="0.2">
      <c r="A63" s="1">
        <v>34</v>
      </c>
    </row>
    <row r="64" spans="1:1" x14ac:dyDescent="0.2">
      <c r="A64" s="1" t="s">
        <v>1221</v>
      </c>
    </row>
    <row r="65" spans="1:1" x14ac:dyDescent="0.2">
      <c r="A65" s="1" t="s">
        <v>1222</v>
      </c>
    </row>
    <row r="66" spans="1:1" x14ac:dyDescent="0.2">
      <c r="A66" s="1" t="s">
        <v>1223</v>
      </c>
    </row>
    <row r="67" spans="1:1" x14ac:dyDescent="0.2">
      <c r="A67" s="1" t="s">
        <v>1224</v>
      </c>
    </row>
    <row r="68" spans="1:1" x14ac:dyDescent="0.2">
      <c r="A68" s="1" t="s">
        <v>1225</v>
      </c>
    </row>
    <row r="69" spans="1:1" x14ac:dyDescent="0.2">
      <c r="A69" s="1" t="s">
        <v>1226</v>
      </c>
    </row>
    <row r="70" spans="1:1" x14ac:dyDescent="0.2">
      <c r="A70" s="1" t="s">
        <v>1227</v>
      </c>
    </row>
    <row r="71" spans="1:1" x14ac:dyDescent="0.2">
      <c r="A71" s="1" t="s">
        <v>1228</v>
      </c>
    </row>
    <row r="72" spans="1:1" x14ac:dyDescent="0.2">
      <c r="A72" s="1" t="s">
        <v>1229</v>
      </c>
    </row>
    <row r="73" spans="1:1" x14ac:dyDescent="0.2">
      <c r="A73" s="1" t="s">
        <v>1230</v>
      </c>
    </row>
    <row r="74" spans="1:1" x14ac:dyDescent="0.2">
      <c r="A74" s="1" t="s">
        <v>1231</v>
      </c>
    </row>
    <row r="75" spans="1:1" x14ac:dyDescent="0.2">
      <c r="A75" s="1" t="s">
        <v>1232</v>
      </c>
    </row>
    <row r="76" spans="1:1" x14ac:dyDescent="0.2">
      <c r="A76" s="1" t="s">
        <v>1233</v>
      </c>
    </row>
    <row r="77" spans="1:1" x14ac:dyDescent="0.2">
      <c r="A77" s="1" t="s">
        <v>1234</v>
      </c>
    </row>
    <row r="78" spans="1:1" x14ac:dyDescent="0.2">
      <c r="A78" s="1" t="s">
        <v>1235</v>
      </c>
    </row>
    <row r="79" spans="1:1" x14ac:dyDescent="0.2">
      <c r="A79" s="1" t="s">
        <v>1236</v>
      </c>
    </row>
    <row r="80" spans="1:1" x14ac:dyDescent="0.2">
      <c r="A80" s="1" t="s">
        <v>1237</v>
      </c>
    </row>
    <row r="81" spans="1:1" x14ac:dyDescent="0.2">
      <c r="A81" s="1" t="s">
        <v>1238</v>
      </c>
    </row>
    <row r="82" spans="1:1" x14ac:dyDescent="0.2">
      <c r="A82" s="1" t="s">
        <v>1239</v>
      </c>
    </row>
    <row r="83" spans="1:1" x14ac:dyDescent="0.2">
      <c r="A83" s="1" t="s">
        <v>1240</v>
      </c>
    </row>
    <row r="84" spans="1:1" x14ac:dyDescent="0.2">
      <c r="A84" s="1" t="s">
        <v>1241</v>
      </c>
    </row>
    <row r="85" spans="1:1" x14ac:dyDescent="0.2">
      <c r="A85" s="1" t="s">
        <v>1242</v>
      </c>
    </row>
    <row r="86" spans="1:1" x14ac:dyDescent="0.2">
      <c r="A86" s="1" t="s">
        <v>1243</v>
      </c>
    </row>
    <row r="87" spans="1:1" x14ac:dyDescent="0.2">
      <c r="A87" s="1">
        <v>38</v>
      </c>
    </row>
    <row r="88" spans="1:1" x14ac:dyDescent="0.2">
      <c r="A88" s="1">
        <v>39</v>
      </c>
    </row>
    <row r="89" spans="1:1" x14ac:dyDescent="0.2">
      <c r="A89" s="1" t="s">
        <v>1244</v>
      </c>
    </row>
    <row r="90" spans="1:1" x14ac:dyDescent="0.2">
      <c r="A90" s="1" t="s">
        <v>1245</v>
      </c>
    </row>
    <row r="91" spans="1:1" x14ac:dyDescent="0.2">
      <c r="A91" s="1" t="s">
        <v>1246</v>
      </c>
    </row>
    <row r="92" spans="1:1" x14ac:dyDescent="0.2">
      <c r="A92" s="1">
        <v>41</v>
      </c>
    </row>
    <row r="93" spans="1:1" x14ac:dyDescent="0.2">
      <c r="A93" s="1" t="s">
        <v>1247</v>
      </c>
    </row>
    <row r="94" spans="1:1" x14ac:dyDescent="0.2">
      <c r="A94" s="1" t="s">
        <v>1248</v>
      </c>
    </row>
    <row r="95" spans="1:1" x14ac:dyDescent="0.2">
      <c r="A95" s="1" t="s">
        <v>1249</v>
      </c>
    </row>
    <row r="96" spans="1:1" x14ac:dyDescent="0.2">
      <c r="A96" s="1" t="s">
        <v>1250</v>
      </c>
    </row>
    <row r="97" spans="1:1" x14ac:dyDescent="0.2">
      <c r="A97" s="1">
        <v>44</v>
      </c>
    </row>
    <row r="98" spans="1:1" x14ac:dyDescent="0.2">
      <c r="A98" s="1" t="s">
        <v>1251</v>
      </c>
    </row>
    <row r="99" spans="1:1" x14ac:dyDescent="0.2">
      <c r="A99" s="1" t="s">
        <v>1252</v>
      </c>
    </row>
    <row r="100" spans="1:1" x14ac:dyDescent="0.2">
      <c r="A100" s="1" t="s">
        <v>1253</v>
      </c>
    </row>
    <row r="101" spans="1:1" x14ac:dyDescent="0.2">
      <c r="A101" s="1" t="s">
        <v>1254</v>
      </c>
    </row>
    <row r="102" spans="1:1" x14ac:dyDescent="0.2">
      <c r="A102" s="1" t="s">
        <v>1255</v>
      </c>
    </row>
    <row r="103" spans="1:1" x14ac:dyDescent="0.2">
      <c r="A103" s="1" t="s">
        <v>1256</v>
      </c>
    </row>
    <row r="104" spans="1:1" x14ac:dyDescent="0.2">
      <c r="A104" s="1">
        <v>47</v>
      </c>
    </row>
    <row r="105" spans="1:1" x14ac:dyDescent="0.2">
      <c r="A105" s="1" t="s">
        <v>1257</v>
      </c>
    </row>
    <row r="106" spans="1:1" x14ac:dyDescent="0.2">
      <c r="A106" s="1" t="s">
        <v>1258</v>
      </c>
    </row>
    <row r="107" spans="1:1" x14ac:dyDescent="0.2">
      <c r="A107" s="1">
        <v>49</v>
      </c>
    </row>
    <row r="108" spans="1:1" x14ac:dyDescent="0.2">
      <c r="A108" s="1">
        <v>50</v>
      </c>
    </row>
    <row r="109" spans="1:1" x14ac:dyDescent="0.2">
      <c r="A109" s="1">
        <v>51</v>
      </c>
    </row>
    <row r="110" spans="1:1" x14ac:dyDescent="0.2">
      <c r="A110" s="1">
        <v>52</v>
      </c>
    </row>
    <row r="111" spans="1:1" x14ac:dyDescent="0.2">
      <c r="A111" s="1" t="s">
        <v>1259</v>
      </c>
    </row>
    <row r="112" spans="1:1" x14ac:dyDescent="0.2">
      <c r="A112" s="1" t="s">
        <v>1260</v>
      </c>
    </row>
    <row r="113" spans="1:1" x14ac:dyDescent="0.2">
      <c r="A113" s="1" t="s">
        <v>1261</v>
      </c>
    </row>
    <row r="114" spans="1:1" x14ac:dyDescent="0.2">
      <c r="A114" s="1">
        <v>54</v>
      </c>
    </row>
    <row r="115" spans="1:1" x14ac:dyDescent="0.2">
      <c r="A115" s="1" t="s">
        <v>1262</v>
      </c>
    </row>
    <row r="116" spans="1:1" x14ac:dyDescent="0.2">
      <c r="A116" s="1" t="s">
        <v>1263</v>
      </c>
    </row>
    <row r="117" spans="1:1" x14ac:dyDescent="0.2">
      <c r="A117" s="1" t="s">
        <v>1264</v>
      </c>
    </row>
    <row r="118" spans="1:1" x14ac:dyDescent="0.2">
      <c r="A118" s="1" t="s">
        <v>1265</v>
      </c>
    </row>
    <row r="119" spans="1:1" x14ac:dyDescent="0.2">
      <c r="A119" s="1" t="s">
        <v>1266</v>
      </c>
    </row>
    <row r="120" spans="1:1" x14ac:dyDescent="0.2">
      <c r="A120" s="1" t="s">
        <v>1267</v>
      </c>
    </row>
    <row r="121" spans="1:1" x14ac:dyDescent="0.2">
      <c r="A121" s="1" t="s">
        <v>1268</v>
      </c>
    </row>
    <row r="122" spans="1:1" x14ac:dyDescent="0.2">
      <c r="A122" s="1" t="s">
        <v>1269</v>
      </c>
    </row>
    <row r="123" spans="1:1" x14ac:dyDescent="0.2">
      <c r="A123" s="1" t="s">
        <v>1270</v>
      </c>
    </row>
    <row r="124" spans="1:1" x14ac:dyDescent="0.2">
      <c r="A124" s="1" t="s">
        <v>1271</v>
      </c>
    </row>
    <row r="125" spans="1:1" x14ac:dyDescent="0.2">
      <c r="A125" s="1" t="s">
        <v>1272</v>
      </c>
    </row>
    <row r="126" spans="1:1" x14ac:dyDescent="0.2">
      <c r="A126" s="1" t="s">
        <v>1273</v>
      </c>
    </row>
    <row r="127" spans="1:1" x14ac:dyDescent="0.2">
      <c r="A127" s="1" t="s">
        <v>1274</v>
      </c>
    </row>
    <row r="128" spans="1:1" x14ac:dyDescent="0.2">
      <c r="A128" s="1" t="s">
        <v>1275</v>
      </c>
    </row>
    <row r="129" spans="1:1" x14ac:dyDescent="0.2">
      <c r="A129" s="1" t="s">
        <v>4510</v>
      </c>
    </row>
    <row r="130" spans="1:1" x14ac:dyDescent="0.2">
      <c r="A130" s="1" t="s">
        <v>1276</v>
      </c>
    </row>
    <row r="131" spans="1:1" x14ac:dyDescent="0.2">
      <c r="A131" s="1" t="s">
        <v>1277</v>
      </c>
    </row>
    <row r="132" spans="1:1" x14ac:dyDescent="0.2">
      <c r="A132" s="1" t="s">
        <v>1278</v>
      </c>
    </row>
    <row r="133" spans="1:1" x14ac:dyDescent="0.2">
      <c r="A133" s="1" t="s">
        <v>1279</v>
      </c>
    </row>
    <row r="134" spans="1:1" x14ac:dyDescent="0.2">
      <c r="A134" s="1" t="s">
        <v>1280</v>
      </c>
    </row>
    <row r="135" spans="1:1" x14ac:dyDescent="0.2">
      <c r="A135" s="1" t="s">
        <v>1281</v>
      </c>
    </row>
    <row r="136" spans="1:1" x14ac:dyDescent="0.2">
      <c r="A136" s="1" t="s">
        <v>1282</v>
      </c>
    </row>
    <row r="137" spans="1:1" x14ac:dyDescent="0.2">
      <c r="A137" s="1">
        <v>59</v>
      </c>
    </row>
    <row r="138" spans="1:1" x14ac:dyDescent="0.2">
      <c r="A138" s="1">
        <v>60</v>
      </c>
    </row>
    <row r="139" spans="1:1" x14ac:dyDescent="0.2">
      <c r="A139" s="1" t="s">
        <v>1283</v>
      </c>
    </row>
    <row r="140" spans="1:1" x14ac:dyDescent="0.2">
      <c r="A140" s="1" t="s">
        <v>2138</v>
      </c>
    </row>
    <row r="141" spans="1:1" x14ac:dyDescent="0.2">
      <c r="A141" s="1" t="s">
        <v>3117</v>
      </c>
    </row>
    <row r="142" spans="1:1" x14ac:dyDescent="0.2">
      <c r="A142" s="1">
        <v>62</v>
      </c>
    </row>
    <row r="143" spans="1:1" x14ac:dyDescent="0.2">
      <c r="A143" s="1" t="s">
        <v>2583</v>
      </c>
    </row>
    <row r="144" spans="1:1" x14ac:dyDescent="0.2">
      <c r="A144" s="1" t="s">
        <v>1284</v>
      </c>
    </row>
    <row r="145" spans="1:1" x14ac:dyDescent="0.2">
      <c r="A145" s="1" t="s">
        <v>1285</v>
      </c>
    </row>
    <row r="146" spans="1:1" x14ac:dyDescent="0.2">
      <c r="A146" s="1" t="s">
        <v>1286</v>
      </c>
    </row>
    <row r="147" spans="1:1" x14ac:dyDescent="0.2">
      <c r="A147" s="1" t="s">
        <v>1287</v>
      </c>
    </row>
    <row r="148" spans="1:1" x14ac:dyDescent="0.2">
      <c r="A148" s="1" t="s">
        <v>1288</v>
      </c>
    </row>
    <row r="149" spans="1:1" x14ac:dyDescent="0.2">
      <c r="A149" s="1" t="s">
        <v>1289</v>
      </c>
    </row>
    <row r="150" spans="1:1" x14ac:dyDescent="0.2">
      <c r="A150" s="1" t="s">
        <v>1290</v>
      </c>
    </row>
    <row r="151" spans="1:1" x14ac:dyDescent="0.2">
      <c r="A151" s="1" t="s">
        <v>1291</v>
      </c>
    </row>
    <row r="152" spans="1:1" x14ac:dyDescent="0.2">
      <c r="A152" s="1" t="s">
        <v>1292</v>
      </c>
    </row>
    <row r="153" spans="1:1" x14ac:dyDescent="0.2">
      <c r="A153" s="1" t="s">
        <v>1293</v>
      </c>
    </row>
    <row r="154" spans="1:1" x14ac:dyDescent="0.2">
      <c r="A154" s="1" t="s">
        <v>1294</v>
      </c>
    </row>
    <row r="155" spans="1:1" x14ac:dyDescent="0.2">
      <c r="A155" s="1" t="s">
        <v>1295</v>
      </c>
    </row>
    <row r="156" spans="1:1" x14ac:dyDescent="0.2">
      <c r="A156" s="1" t="s">
        <v>1296</v>
      </c>
    </row>
    <row r="157" spans="1:1" x14ac:dyDescent="0.2">
      <c r="A157" s="1" t="s">
        <v>1297</v>
      </c>
    </row>
    <row r="158" spans="1:1" x14ac:dyDescent="0.2">
      <c r="A158" s="1">
        <v>65</v>
      </c>
    </row>
    <row r="159" spans="1:1" x14ac:dyDescent="0.2">
      <c r="A159" s="1">
        <v>66</v>
      </c>
    </row>
    <row r="160" spans="1:1" x14ac:dyDescent="0.2">
      <c r="A160" s="1">
        <v>67</v>
      </c>
    </row>
    <row r="161" spans="1:1" x14ac:dyDescent="0.2">
      <c r="A161" s="1">
        <v>68</v>
      </c>
    </row>
    <row r="162" spans="1:1" x14ac:dyDescent="0.2">
      <c r="A162" s="1" t="s">
        <v>1298</v>
      </c>
    </row>
    <row r="163" spans="1:1" x14ac:dyDescent="0.2">
      <c r="A163" s="1" t="s">
        <v>1299</v>
      </c>
    </row>
    <row r="164" spans="1:1" x14ac:dyDescent="0.2">
      <c r="A164" s="1">
        <v>70</v>
      </c>
    </row>
    <row r="165" spans="1:1" x14ac:dyDescent="0.2">
      <c r="A165" s="1" t="s">
        <v>1300</v>
      </c>
    </row>
    <row r="166" spans="1:1" x14ac:dyDescent="0.2">
      <c r="A166" s="1" t="s">
        <v>1301</v>
      </c>
    </row>
    <row r="167" spans="1:1" x14ac:dyDescent="0.2">
      <c r="A167" s="1" t="s">
        <v>1302</v>
      </c>
    </row>
    <row r="168" spans="1:1" x14ac:dyDescent="0.2">
      <c r="A168" s="1">
        <v>72</v>
      </c>
    </row>
    <row r="169" spans="1:1" x14ac:dyDescent="0.2">
      <c r="A169" s="1" t="s">
        <v>1303</v>
      </c>
    </row>
    <row r="170" spans="1:1" x14ac:dyDescent="0.2">
      <c r="A170" s="1" t="s">
        <v>1304</v>
      </c>
    </row>
    <row r="171" spans="1:1" x14ac:dyDescent="0.2">
      <c r="A171" s="1" t="s">
        <v>1305</v>
      </c>
    </row>
    <row r="172" spans="1:1" x14ac:dyDescent="0.2">
      <c r="A172" s="1" t="s">
        <v>1306</v>
      </c>
    </row>
    <row r="173" spans="1:1" x14ac:dyDescent="0.2">
      <c r="A173" s="1">
        <v>75</v>
      </c>
    </row>
    <row r="174" spans="1:1" x14ac:dyDescent="0.2">
      <c r="A174" s="1" t="s">
        <v>1307</v>
      </c>
    </row>
    <row r="175" spans="1:1" x14ac:dyDescent="0.2">
      <c r="A175" s="1" t="s">
        <v>1308</v>
      </c>
    </row>
    <row r="176" spans="1:1" x14ac:dyDescent="0.2">
      <c r="A176" s="1" t="s">
        <v>1309</v>
      </c>
    </row>
    <row r="177" spans="1:1" x14ac:dyDescent="0.2">
      <c r="A177" s="1" t="s">
        <v>1310</v>
      </c>
    </row>
    <row r="178" spans="1:1" x14ac:dyDescent="0.2">
      <c r="A178" s="1" t="s">
        <v>1311</v>
      </c>
    </row>
    <row r="179" spans="1:1" x14ac:dyDescent="0.2">
      <c r="A179" s="1">
        <v>78</v>
      </c>
    </row>
    <row r="180" spans="1:1" x14ac:dyDescent="0.2">
      <c r="A180" s="1">
        <v>79</v>
      </c>
    </row>
    <row r="181" spans="1:1" x14ac:dyDescent="0.2">
      <c r="A181" s="1" t="s">
        <v>1312</v>
      </c>
    </row>
    <row r="182" spans="1:1" x14ac:dyDescent="0.2">
      <c r="A182" s="1" t="s">
        <v>1313</v>
      </c>
    </row>
    <row r="183" spans="1:1" x14ac:dyDescent="0.2">
      <c r="A183" s="1">
        <v>81</v>
      </c>
    </row>
    <row r="184" spans="1:1" x14ac:dyDescent="0.2">
      <c r="A184" s="1">
        <v>82</v>
      </c>
    </row>
    <row r="185" spans="1:1" x14ac:dyDescent="0.2">
      <c r="A185" s="1">
        <v>83</v>
      </c>
    </row>
    <row r="186" spans="1:1" x14ac:dyDescent="0.2">
      <c r="A186" s="1" t="s">
        <v>1314</v>
      </c>
    </row>
    <row r="187" spans="1:1" x14ac:dyDescent="0.2">
      <c r="A187" s="1" t="s">
        <v>1315</v>
      </c>
    </row>
    <row r="188" spans="1:1" x14ac:dyDescent="0.2">
      <c r="A188" s="1">
        <v>85</v>
      </c>
    </row>
    <row r="189" spans="1:1" x14ac:dyDescent="0.2">
      <c r="A189" s="1">
        <v>86</v>
      </c>
    </row>
    <row r="190" spans="1:1" x14ac:dyDescent="0.2">
      <c r="A190" s="1">
        <v>87</v>
      </c>
    </row>
    <row r="191" spans="1:1" x14ac:dyDescent="0.2">
      <c r="A191" s="1" t="s">
        <v>1316</v>
      </c>
    </row>
    <row r="192" spans="1:1" x14ac:dyDescent="0.2">
      <c r="A192" s="1" t="s">
        <v>1317</v>
      </c>
    </row>
    <row r="193" spans="1:1" x14ac:dyDescent="0.2">
      <c r="A193" s="1" t="s">
        <v>1318</v>
      </c>
    </row>
    <row r="194" spans="1:1" x14ac:dyDescent="0.2">
      <c r="A194" s="1" t="s">
        <v>1319</v>
      </c>
    </row>
    <row r="195" spans="1:1" x14ac:dyDescent="0.2">
      <c r="A195" s="1" t="s">
        <v>1320</v>
      </c>
    </row>
    <row r="196" spans="1:1" x14ac:dyDescent="0.2">
      <c r="A196" s="1" t="s">
        <v>1321</v>
      </c>
    </row>
    <row r="197" spans="1:1" x14ac:dyDescent="0.2">
      <c r="A197" s="1" t="s">
        <v>1322</v>
      </c>
    </row>
    <row r="198" spans="1:1" x14ac:dyDescent="0.2">
      <c r="A198" s="1" t="s">
        <v>1323</v>
      </c>
    </row>
    <row r="199" spans="1:1" x14ac:dyDescent="0.2">
      <c r="A199" s="1">
        <v>89</v>
      </c>
    </row>
    <row r="200" spans="1:1" x14ac:dyDescent="0.2">
      <c r="A200" s="1">
        <v>90</v>
      </c>
    </row>
    <row r="201" spans="1:1" x14ac:dyDescent="0.2">
      <c r="A201" s="1">
        <v>91</v>
      </c>
    </row>
    <row r="202" spans="1:1" x14ac:dyDescent="0.2">
      <c r="A202" s="1" t="s">
        <v>1324</v>
      </c>
    </row>
    <row r="203" spans="1:1" x14ac:dyDescent="0.2">
      <c r="A203" s="1" t="s">
        <v>1325</v>
      </c>
    </row>
    <row r="204" spans="1:1" x14ac:dyDescent="0.2">
      <c r="A204" s="1" t="s">
        <v>1326</v>
      </c>
    </row>
    <row r="205" spans="1:1" x14ac:dyDescent="0.2">
      <c r="A205" s="1" t="s">
        <v>1327</v>
      </c>
    </row>
    <row r="206" spans="1:1" x14ac:dyDescent="0.2">
      <c r="A206" s="1" t="s">
        <v>1328</v>
      </c>
    </row>
    <row r="207" spans="1:1" x14ac:dyDescent="0.2">
      <c r="A207" s="1" t="s">
        <v>1329</v>
      </c>
    </row>
    <row r="208" spans="1:1" x14ac:dyDescent="0.2">
      <c r="A208" s="1">
        <v>94</v>
      </c>
    </row>
    <row r="209" spans="1:1" x14ac:dyDescent="0.2">
      <c r="A209" s="1" t="s">
        <v>1330</v>
      </c>
    </row>
    <row r="210" spans="1:1" x14ac:dyDescent="0.2">
      <c r="A210" s="1" t="s">
        <v>1331</v>
      </c>
    </row>
    <row r="211" spans="1:1" x14ac:dyDescent="0.2">
      <c r="A211" s="1">
        <v>96</v>
      </c>
    </row>
    <row r="212" spans="1:1" x14ac:dyDescent="0.2">
      <c r="A212" s="1">
        <v>97</v>
      </c>
    </row>
    <row r="213" spans="1:1" x14ac:dyDescent="0.2">
      <c r="A213" s="1">
        <v>98</v>
      </c>
    </row>
    <row r="214" spans="1:1" x14ac:dyDescent="0.2">
      <c r="A214" s="1" t="s">
        <v>1332</v>
      </c>
    </row>
    <row r="215" spans="1:1" x14ac:dyDescent="0.2">
      <c r="A215" s="1" t="s">
        <v>1333</v>
      </c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2.75" x14ac:dyDescent="0.2"/>
  <cols>
    <col min="1" max="1" width="38.28515625" bestFit="1" customWidth="1"/>
    <col min="2" max="2" width="52.28515625" bestFit="1" customWidth="1"/>
    <col min="3" max="3" width="37.28515625" bestFit="1" customWidth="1"/>
  </cols>
  <sheetData>
    <row r="1" spans="1:3" x14ac:dyDescent="0.2">
      <c r="A1" s="2" t="s">
        <v>4945</v>
      </c>
      <c r="B1" t="s">
        <v>4942</v>
      </c>
      <c r="C1" s="3" t="s">
        <v>5809</v>
      </c>
    </row>
    <row r="2" spans="1:3" x14ac:dyDescent="0.2">
      <c r="A2" s="2" t="s">
        <v>4946</v>
      </c>
      <c r="B2" t="s">
        <v>5805</v>
      </c>
      <c r="C2" s="3" t="s">
        <v>5810</v>
      </c>
    </row>
    <row r="3" spans="1:3" x14ac:dyDescent="0.2">
      <c r="A3" s="2" t="s">
        <v>4947</v>
      </c>
      <c r="B3" t="s">
        <v>4943</v>
      </c>
      <c r="C3" s="3" t="s">
        <v>5811</v>
      </c>
    </row>
    <row r="4" spans="1:3" x14ac:dyDescent="0.2">
      <c r="A4" s="2" t="s">
        <v>4948</v>
      </c>
      <c r="B4" t="s">
        <v>4944</v>
      </c>
      <c r="C4" s="3" t="s">
        <v>5812</v>
      </c>
    </row>
    <row r="5" spans="1:3" x14ac:dyDescent="0.2">
      <c r="A5" s="2" t="s">
        <v>4941</v>
      </c>
      <c r="B5" t="s">
        <v>5804</v>
      </c>
    </row>
  </sheetData>
  <sheetProtection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Floristická data</vt:lpstr>
      <vt:lpstr>Seznam jmen</vt:lpstr>
      <vt:lpstr>Seznam okresů</vt:lpstr>
      <vt:lpstr>Zdroj souřadnic</vt:lpstr>
      <vt:lpstr>Kódy fytochorionů</vt:lpstr>
      <vt:lpstr>Seznam licencí</vt:lpstr>
      <vt:lpstr>fytochoriony</vt:lpstr>
      <vt:lpstr>jméno_stand.</vt:lpstr>
      <vt:lpstr>seznam_okresů</vt:lpstr>
      <vt:lpstr>zdroj_souřadnic</vt:lpstr>
    </vt:vector>
  </TitlesOfParts>
  <Company>BU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</dc:title>
  <dc:subject>subject</dc:subject>
  <dc:creator>Zdenek Kaplan</dc:creator>
  <cp:keywords>keywords</cp:keywords>
  <dc:description>comments</dc:description>
  <cp:lastModifiedBy>JD</cp:lastModifiedBy>
  <dcterms:created xsi:type="dcterms:W3CDTF">2007-04-16T06:08:26Z</dcterms:created>
  <dcterms:modified xsi:type="dcterms:W3CDTF">2019-03-21T17:14:40Z</dcterms:modified>
  <cp:category>v2</cp:category>
  <cp:contentStatus>status</cp:contentStatus>
</cp:coreProperties>
</file>