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F:\cuta\zaloha transcend\prednasky\"/>
    </mc:Choice>
  </mc:AlternateContent>
  <xr:revisionPtr revIDLastSave="0" documentId="13_ncr:1_{655FEAE5-B7BB-4DAD-A416-9D12B5849E1D}" xr6:coauthVersionLast="36" xr6:coauthVersionMax="41" xr10:uidLastSave="{00000000-0000-0000-0000-000000000000}"/>
  <bookViews>
    <workbookView xWindow="0" yWindow="0" windowWidth="28800" windowHeight="18000" activeTab="1" xr2:uid="{9B0F3A77-7294-EF43-804C-42FB302A9337}"/>
  </bookViews>
  <sheets>
    <sheet name="Měření" sheetId="3" r:id="rId1"/>
    <sheet name="Matiegka" sheetId="1" r:id="rId2"/>
    <sheet name="Heath-Carter" sheetId="2" r:id="rId3"/>
  </sheet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3" i="1" l="1"/>
  <c r="J7" i="1" l="1"/>
  <c r="J5" i="1"/>
  <c r="C31" i="1"/>
  <c r="C30" i="1"/>
  <c r="C29" i="1"/>
  <c r="C28" i="1"/>
  <c r="J3" i="1"/>
  <c r="E4" i="3" l="1"/>
  <c r="E6" i="3"/>
  <c r="E7" i="3"/>
  <c r="E8" i="3"/>
  <c r="E9" i="3"/>
  <c r="E11" i="3"/>
  <c r="E12" i="3"/>
  <c r="E13" i="3"/>
  <c r="E14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3" i="3"/>
  <c r="B21" i="2" l="1"/>
  <c r="B20" i="2"/>
  <c r="B7" i="2"/>
  <c r="B22" i="2" l="1"/>
  <c r="F5" i="1" l="1"/>
  <c r="F4" i="1"/>
  <c r="J4" i="1" l="1"/>
  <c r="J6" i="1" s="1"/>
</calcChain>
</file>

<file path=xl/sharedStrings.xml><?xml version="1.0" encoding="utf-8"?>
<sst xmlns="http://schemas.openxmlformats.org/spreadsheetml/2006/main" count="108" uniqueCount="88">
  <si>
    <t>Naměřené hodnoty</t>
  </si>
  <si>
    <t>m</t>
  </si>
  <si>
    <t>hmotnost kostry</t>
  </si>
  <si>
    <t>hmotnost kůže a podkoží</t>
  </si>
  <si>
    <t>hmotnost svalstva</t>
  </si>
  <si>
    <t>hmotnost zbytku</t>
  </si>
  <si>
    <t>v</t>
  </si>
  <si>
    <t>o1</t>
  </si>
  <si>
    <t>o2</t>
  </si>
  <si>
    <t>o3</t>
  </si>
  <si>
    <t>o4</t>
  </si>
  <si>
    <t>d1</t>
  </si>
  <si>
    <t>d2</t>
  </si>
  <si>
    <t>d3</t>
  </si>
  <si>
    <t>d4</t>
  </si>
  <si>
    <t>d5</t>
  </si>
  <si>
    <t>d6</t>
  </si>
  <si>
    <t>koeficient 1</t>
  </si>
  <si>
    <t>k1</t>
  </si>
  <si>
    <t>koeficient 2</t>
  </si>
  <si>
    <t>k2</t>
  </si>
  <si>
    <t>S</t>
  </si>
  <si>
    <t>?</t>
  </si>
  <si>
    <t>obv paže</t>
  </si>
  <si>
    <t>obv předloktí</t>
  </si>
  <si>
    <t>stř obv stehna</t>
  </si>
  <si>
    <t>max obv lýtka</t>
  </si>
  <si>
    <t>koeficient 3</t>
  </si>
  <si>
    <t>k3</t>
  </si>
  <si>
    <t>Dílčí výpočty</t>
  </si>
  <si>
    <t>Rovnice</t>
  </si>
  <si>
    <r>
      <t>d = ( d</t>
    </r>
    <r>
      <rPr>
        <sz val="8"/>
        <color theme="1"/>
        <rFont val="Times New Roman,Bold"/>
      </rPr>
      <t xml:space="preserve">1 </t>
    </r>
    <r>
      <rPr>
        <sz val="12"/>
        <color theme="1"/>
        <rFont val="Times New Roman,Bold"/>
      </rPr>
      <t>+ d</t>
    </r>
    <r>
      <rPr>
        <sz val="8"/>
        <color theme="1"/>
        <rFont val="Times New Roman,Bold"/>
      </rPr>
      <t xml:space="preserve">2 </t>
    </r>
    <r>
      <rPr>
        <sz val="12"/>
        <color theme="1"/>
        <rFont val="Times New Roman,Bold"/>
      </rPr>
      <t>+ d</t>
    </r>
    <r>
      <rPr>
        <sz val="8"/>
        <color theme="1"/>
        <rFont val="Times New Roman,Bold"/>
      </rPr>
      <t xml:space="preserve">3 </t>
    </r>
    <r>
      <rPr>
        <sz val="12"/>
        <color theme="1"/>
        <rFont val="Times New Roman,Bold"/>
      </rPr>
      <t>+ d</t>
    </r>
    <r>
      <rPr>
        <sz val="8"/>
        <color theme="1"/>
        <rFont val="Times New Roman,Bold"/>
      </rPr>
      <t xml:space="preserve">4 </t>
    </r>
    <r>
      <rPr>
        <sz val="12"/>
        <color theme="1"/>
        <rFont val="Times New Roman,Bold"/>
      </rPr>
      <t>+ d</t>
    </r>
    <r>
      <rPr>
        <sz val="8"/>
        <color theme="1"/>
        <rFont val="Times New Roman,Bold"/>
      </rPr>
      <t xml:space="preserve">5 </t>
    </r>
    <r>
      <rPr>
        <sz val="12"/>
        <color theme="1"/>
        <rFont val="Times New Roman,Bold"/>
      </rPr>
      <t>+ d</t>
    </r>
    <r>
      <rPr>
        <sz val="8"/>
        <color theme="1"/>
        <rFont val="Times New Roman,Bold"/>
      </rPr>
      <t xml:space="preserve">6 </t>
    </r>
    <r>
      <rPr>
        <sz val="12"/>
        <color theme="1"/>
        <rFont val="Times New Roman,Bold"/>
      </rPr>
      <t xml:space="preserve">) / 12 </t>
    </r>
  </si>
  <si>
    <r>
      <t>r = ( r</t>
    </r>
    <r>
      <rPr>
        <sz val="8"/>
        <color theme="1"/>
        <rFont val="Times New Roman,Bold"/>
      </rPr>
      <t xml:space="preserve">1 </t>
    </r>
    <r>
      <rPr>
        <sz val="12"/>
        <color theme="1"/>
        <rFont val="Times New Roman,Bold"/>
      </rPr>
      <t>+ r</t>
    </r>
    <r>
      <rPr>
        <sz val="8"/>
        <color theme="1"/>
        <rFont val="Times New Roman,Bold"/>
      </rPr>
      <t xml:space="preserve">2 </t>
    </r>
    <r>
      <rPr>
        <sz val="12"/>
        <color theme="1"/>
        <rFont val="Times New Roman,Bold"/>
      </rPr>
      <t>+ r</t>
    </r>
    <r>
      <rPr>
        <sz val="8"/>
        <color theme="1"/>
        <rFont val="Times New Roman,Bold"/>
      </rPr>
      <t xml:space="preserve">3 </t>
    </r>
    <r>
      <rPr>
        <sz val="12"/>
        <color theme="1"/>
        <rFont val="Times New Roman,Bold"/>
      </rPr>
      <t>+ r</t>
    </r>
    <r>
      <rPr>
        <sz val="8"/>
        <color theme="1"/>
        <rFont val="Times New Roman,Bold"/>
      </rPr>
      <t xml:space="preserve">4 </t>
    </r>
    <r>
      <rPr>
        <sz val="12"/>
        <color theme="1"/>
        <rFont val="Times New Roman,Bold"/>
      </rPr>
      <t xml:space="preserve">) / 4 </t>
    </r>
  </si>
  <si>
    <t>r1</t>
  </si>
  <si>
    <t>r2</t>
  </si>
  <si>
    <t>r3</t>
  </si>
  <si>
    <t>r4</t>
  </si>
  <si>
    <r>
      <t>D = d * S * k</t>
    </r>
    <r>
      <rPr>
        <sz val="9"/>
        <color theme="1"/>
        <rFont val="Times New Roman,Bold"/>
      </rPr>
      <t xml:space="preserve">2 </t>
    </r>
  </si>
  <si>
    <r>
      <t>M=r</t>
    </r>
    <r>
      <rPr>
        <sz val="9"/>
        <color theme="1"/>
        <rFont val="Times New Roman,Bold"/>
      </rPr>
      <t xml:space="preserve">2 </t>
    </r>
    <r>
      <rPr>
        <sz val="14"/>
        <color theme="1"/>
        <rFont val="Times New Roman,Bold"/>
      </rPr>
      <t>*v*k</t>
    </r>
    <r>
      <rPr>
        <sz val="9"/>
        <color theme="1"/>
        <rFont val="Times New Roman,Bold"/>
      </rPr>
      <t xml:space="preserve">3 </t>
    </r>
  </si>
  <si>
    <t xml:space="preserve">R = m - (O + D + M) </t>
  </si>
  <si>
    <t>povrch těla</t>
  </si>
  <si>
    <t>Podkožní tuk (mm)</t>
  </si>
  <si>
    <t>Triceps</t>
  </si>
  <si>
    <t>Subscap</t>
  </si>
  <si>
    <t>Suprail</t>
  </si>
  <si>
    <t>Celkem</t>
  </si>
  <si>
    <t>Lýtko</t>
  </si>
  <si>
    <t>Výška (cm)</t>
  </si>
  <si>
    <t>epik. humer (cm)</t>
  </si>
  <si>
    <t>epik. femur (cm)</t>
  </si>
  <si>
    <t>obv lýtka</t>
  </si>
  <si>
    <t>hmotnost (kg)</t>
  </si>
  <si>
    <t>obv paže - tuk</t>
  </si>
  <si>
    <t>obv lýtka - tuk</t>
  </si>
  <si>
    <t>výška/hmotnost^1/3</t>
  </si>
  <si>
    <t>Proměnná</t>
  </si>
  <si>
    <t>průměr</t>
  </si>
  <si>
    <t>tělesná hmotnost (kg)</t>
  </si>
  <si>
    <t>výška (cm)</t>
  </si>
  <si>
    <t>epik. humeru (cm)</t>
  </si>
  <si>
    <t>epik femuru (cm)</t>
  </si>
  <si>
    <t>zápěstí (cm)</t>
  </si>
  <si>
    <t>kotník (cm)</t>
  </si>
  <si>
    <t>kř triceps (mm)</t>
  </si>
  <si>
    <t>kř biceps (mm)</t>
  </si>
  <si>
    <t>kř předloktí (mm)</t>
  </si>
  <si>
    <t>kř kvadriceps (mm)</t>
  </si>
  <si>
    <t>kř lýtko (mm)</t>
  </si>
  <si>
    <t>kř hrudník (mm)</t>
  </si>
  <si>
    <t>kř na břiše (mm)</t>
  </si>
  <si>
    <t>tělesná výška (cm)</t>
  </si>
  <si>
    <t>celková tělesná hmotnost (kg)</t>
  </si>
  <si>
    <t>obv paže (cm)</t>
  </si>
  <si>
    <t>obv předloktí (cm)</t>
  </si>
  <si>
    <t>stř obv stehna (cm)</t>
  </si>
  <si>
    <t>max obv lýtka (cm)</t>
  </si>
  <si>
    <t>g</t>
  </si>
  <si>
    <t>mm</t>
  </si>
  <si>
    <r>
      <t>O= o^</t>
    </r>
    <r>
      <rPr>
        <sz val="9"/>
        <color theme="1"/>
        <rFont val="Times New Roman,Bold"/>
      </rPr>
      <t xml:space="preserve">2 </t>
    </r>
    <r>
      <rPr>
        <sz val="14"/>
        <color theme="1"/>
        <rFont val="Times New Roman,Bold"/>
      </rPr>
      <t>*v/100*k</t>
    </r>
    <r>
      <rPr>
        <sz val="9"/>
        <color theme="1"/>
        <rFont val="Times New Roman,Bold"/>
      </rPr>
      <t xml:space="preserve">1 </t>
    </r>
  </si>
  <si>
    <t>obvod paže/2pí - kožní řasa na tricepsu- kožní řasa na bicepsu paže</t>
  </si>
  <si>
    <t>obvod předloktí/2pi - kožní řasa na předloktí</t>
  </si>
  <si>
    <t>střední obvod stehna/2pi - kožní řasa na stehně</t>
  </si>
  <si>
    <t>maximální obvod lýtka/2pi - kožní řasa na lýtku</t>
  </si>
  <si>
    <t>cm^2</t>
  </si>
  <si>
    <r>
      <t>S = 71,84 * (m ^</t>
    </r>
    <r>
      <rPr>
        <sz val="8"/>
        <color theme="1"/>
        <rFont val="Times New Roman,Bold"/>
      </rPr>
      <t xml:space="preserve">0,425 </t>
    </r>
    <r>
      <rPr>
        <sz val="12"/>
        <color theme="1"/>
        <rFont val="Times New Roman,Bold"/>
      </rPr>
      <t xml:space="preserve">* v^ </t>
    </r>
    <r>
      <rPr>
        <sz val="8"/>
        <color theme="1"/>
        <rFont val="Times New Roman,Bold"/>
      </rPr>
      <t>0,725)</t>
    </r>
  </si>
  <si>
    <r>
      <t>o = (( o</t>
    </r>
    <r>
      <rPr>
        <sz val="8"/>
        <color theme="1"/>
        <rFont val="Times New Roman,Bold"/>
      </rPr>
      <t xml:space="preserve">1 </t>
    </r>
    <r>
      <rPr>
        <sz val="12"/>
        <color theme="1"/>
        <rFont val="Times New Roman,Bold"/>
      </rPr>
      <t>+ o</t>
    </r>
    <r>
      <rPr>
        <sz val="8"/>
        <color theme="1"/>
        <rFont val="Times New Roman,Bold"/>
      </rPr>
      <t xml:space="preserve">2 </t>
    </r>
    <r>
      <rPr>
        <sz val="12"/>
        <color theme="1"/>
        <rFont val="Times New Roman,Bold"/>
      </rPr>
      <t>+ o</t>
    </r>
    <r>
      <rPr>
        <sz val="8"/>
        <color theme="1"/>
        <rFont val="Times New Roman,Bold"/>
      </rPr>
      <t xml:space="preserve">3 </t>
    </r>
    <r>
      <rPr>
        <sz val="12"/>
        <color theme="1"/>
        <rFont val="Times New Roman,Bold"/>
      </rPr>
      <t>+ o</t>
    </r>
    <r>
      <rPr>
        <sz val="8"/>
        <color theme="1"/>
        <rFont val="Times New Roman,Bold"/>
      </rPr>
      <t>4</t>
    </r>
    <r>
      <rPr>
        <sz val="12"/>
        <color theme="1"/>
        <rFont val="Times New Roman,Bold"/>
      </rPr>
      <t>) / 4)*100 (mm)</t>
    </r>
  </si>
  <si>
    <t>Best</t>
  </si>
  <si>
    <t>Harpende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</si>
</sst>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>
    <font>
      <sz val="12"/>
      <color theme="1"/>
      <name val="Calibri"/>
      <family val="2"/>
      <charset val="238"/>
      <scheme val="minor"/>
    </font>
    <font>
      <sz val="14"/>
      <color theme="1"/>
      <name val="Times New Roman,Bold"/>
    </font>
    <font>
      <sz val="9"/>
      <color theme="1"/>
      <name val="Times New Roman,Bold"/>
    </font>
    <font>
      <sz val="12"/>
      <color theme="1"/>
      <name val="Times New Roman,Bold"/>
    </font>
    <font>
      <sz val="8"/>
      <color theme="1"/>
      <name val="Times New Roman,Bold"/>
    </font>
    <font>
      <sz val="12"/>
      <color theme="1"/>
      <name val="Times New Roman"/>
      <family val="1"/>
    </font>
    <font>
      <sz val="12"/>
      <color rgb="FF000000"/>
      <name val="Calibri"/>
      <family val="2"/>
      <charset val="238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0" xfId="0" applyFont="1"/>
    <xf numFmtId="0" fontId="3" fillId="0" borderId="0" xfId="0" applyFont="1"/>
    <xf numFmtId="0" fontId="5" fillId="0" borderId="0" xfId="0" applyFont="1"/>
    <xf numFmtId="0" fontId="6" fillId="0" borderId="0" xfId="0" applyFont="1"/>
    <xf numFmtId="0" fontId="0" fillId="0" borderId="0" xfId="0" applyAlignment="1">
      <alignment wrapText="1"/>
    </xf>
    <xf numFmtId="0" fontId="7" fillId="0" borderId="0" xfId="0" applyFont="1"/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12700</xdr:colOff>
      <xdr:row>0</xdr:row>
      <xdr:rowOff>190500</xdr:rowOff>
    </xdr:from>
    <xdr:to>
      <xdr:col>16</xdr:col>
      <xdr:colOff>165100</xdr:colOff>
      <xdr:row>35</xdr:row>
      <xdr:rowOff>133483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97060AB9-2835-B34C-A6EF-D4A7EB846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00" y="190500"/>
          <a:ext cx="10058400" cy="7054983"/>
        </a:xfrm>
        <a:prstGeom prst="rect">
          <a:avLst/>
        </a:prstGeom>
      </xdr:spPr>
    </xdr:pic>
    <xdr:clientData/>
  </xdr:twoCellAnchor>
  <xdr:twoCellAnchor editAs="oneCell">
    <xdr:from>
      <xdr:col>16</xdr:col>
      <xdr:colOff>165100</xdr:colOff>
      <xdr:row>1</xdr:row>
      <xdr:rowOff>0</xdr:rowOff>
    </xdr:from>
    <xdr:to>
      <xdr:col>27</xdr:col>
      <xdr:colOff>825032</xdr:colOff>
      <xdr:row>39</xdr:row>
      <xdr:rowOff>50800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960E203B-787E-2C4D-8698-85444F249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058900" y="203200"/>
          <a:ext cx="9740432" cy="7772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35EC0-D671-D948-B461-5F99ED81C195}">
  <dimension ref="A1:E31"/>
  <sheetViews>
    <sheetView topLeftCell="A7" workbookViewId="0">
      <selection activeCell="J23" sqref="J23"/>
    </sheetView>
  </sheetViews>
  <sheetFormatPr defaultColWidth="11" defaultRowHeight="15.75"/>
  <cols>
    <col min="1" max="1" width="23.375" customWidth="1"/>
    <col min="5" max="5" width="15.625" bestFit="1" customWidth="1"/>
  </cols>
  <sheetData>
    <row r="1" spans="1:5">
      <c r="A1" t="s">
        <v>55</v>
      </c>
    </row>
    <row r="2" spans="1:5">
      <c r="B2">
        <v>1</v>
      </c>
      <c r="C2">
        <v>2</v>
      </c>
      <c r="D2">
        <v>3</v>
      </c>
      <c r="E2" t="s">
        <v>56</v>
      </c>
    </row>
    <row r="3" spans="1:5">
      <c r="A3" t="s">
        <v>57</v>
      </c>
      <c r="E3" t="e">
        <f>AVERAGE(B3:D3)</f>
        <v>#DIV/0!</v>
      </c>
    </row>
    <row r="4" spans="1:5">
      <c r="A4" t="s">
        <v>58</v>
      </c>
      <c r="E4" t="e">
        <f t="shared" ref="E4:E28" si="0">AVERAGE(B4:D4)</f>
        <v>#DIV/0!</v>
      </c>
    </row>
    <row r="6" spans="1:5">
      <c r="A6" t="s">
        <v>59</v>
      </c>
      <c r="E6" t="e">
        <f t="shared" si="0"/>
        <v>#DIV/0!</v>
      </c>
    </row>
    <row r="7" spans="1:5">
      <c r="A7" t="s">
        <v>60</v>
      </c>
      <c r="E7" t="e">
        <f t="shared" si="0"/>
        <v>#DIV/0!</v>
      </c>
    </row>
    <row r="8" spans="1:5">
      <c r="A8" t="s">
        <v>61</v>
      </c>
      <c r="E8" t="e">
        <f t="shared" si="0"/>
        <v>#DIV/0!</v>
      </c>
    </row>
    <row r="9" spans="1:5">
      <c r="A9" t="s">
        <v>62</v>
      </c>
      <c r="E9" t="e">
        <f t="shared" si="0"/>
        <v>#DIV/0!</v>
      </c>
    </row>
    <row r="11" spans="1:5">
      <c r="A11" t="s">
        <v>23</v>
      </c>
      <c r="E11" t="e">
        <f t="shared" si="0"/>
        <v>#DIV/0!</v>
      </c>
    </row>
    <row r="12" spans="1:5">
      <c r="A12" t="s">
        <v>24</v>
      </c>
      <c r="E12" t="e">
        <f t="shared" si="0"/>
        <v>#DIV/0!</v>
      </c>
    </row>
    <row r="13" spans="1:5">
      <c r="A13" t="s">
        <v>25</v>
      </c>
      <c r="E13" t="e">
        <f t="shared" si="0"/>
        <v>#DIV/0!</v>
      </c>
    </row>
    <row r="14" spans="1:5">
      <c r="A14" t="s">
        <v>26</v>
      </c>
      <c r="E14" t="e">
        <f t="shared" si="0"/>
        <v>#DIV/0!</v>
      </c>
    </row>
    <row r="16" spans="1:5">
      <c r="A16" s="6" t="s">
        <v>86</v>
      </c>
      <c r="E16" t="e">
        <f t="shared" si="0"/>
        <v>#DIV/0!</v>
      </c>
    </row>
    <row r="17" spans="1:5">
      <c r="A17" t="s">
        <v>63</v>
      </c>
      <c r="E17" t="e">
        <f t="shared" si="0"/>
        <v>#DIV/0!</v>
      </c>
    </row>
    <row r="18" spans="1:5">
      <c r="A18" t="s">
        <v>64</v>
      </c>
      <c r="E18" t="e">
        <f t="shared" si="0"/>
        <v>#DIV/0!</v>
      </c>
    </row>
    <row r="19" spans="1:5">
      <c r="A19" t="s">
        <v>65</v>
      </c>
      <c r="E19" t="e">
        <f t="shared" si="0"/>
        <v>#DIV/0!</v>
      </c>
    </row>
    <row r="20" spans="1:5">
      <c r="A20" t="s">
        <v>66</v>
      </c>
      <c r="E20" t="e">
        <f t="shared" si="0"/>
        <v>#DIV/0!</v>
      </c>
    </row>
    <row r="21" spans="1:5">
      <c r="A21" t="s">
        <v>67</v>
      </c>
      <c r="E21" t="e">
        <f t="shared" si="0"/>
        <v>#DIV/0!</v>
      </c>
    </row>
    <row r="22" spans="1:5">
      <c r="A22" t="s">
        <v>68</v>
      </c>
      <c r="E22" t="e">
        <f t="shared" si="0"/>
        <v>#DIV/0!</v>
      </c>
    </row>
    <row r="23" spans="1:5">
      <c r="A23" t="s">
        <v>69</v>
      </c>
      <c r="E23" t="e">
        <f t="shared" si="0"/>
        <v>#DIV/0!</v>
      </c>
    </row>
    <row r="24" spans="1:5">
      <c r="A24" s="6" t="s">
        <v>87</v>
      </c>
      <c r="E24" t="e">
        <f t="shared" si="0"/>
        <v>#DIV/0!</v>
      </c>
    </row>
    <row r="25" spans="1:5">
      <c r="A25" s="4" t="s">
        <v>42</v>
      </c>
      <c r="E25" t="e">
        <f t="shared" si="0"/>
        <v>#DIV/0!</v>
      </c>
    </row>
    <row r="26" spans="1:5">
      <c r="A26" s="4" t="s">
        <v>43</v>
      </c>
      <c r="E26" t="e">
        <f t="shared" si="0"/>
        <v>#DIV/0!</v>
      </c>
    </row>
    <row r="27" spans="1:5">
      <c r="A27" s="4" t="s">
        <v>44</v>
      </c>
      <c r="E27" t="e">
        <f t="shared" si="0"/>
        <v>#DIV/0!</v>
      </c>
    </row>
    <row r="28" spans="1:5">
      <c r="A28" s="4" t="s">
        <v>46</v>
      </c>
      <c r="E28" t="e">
        <f t="shared" si="0"/>
        <v>#DIV/0!</v>
      </c>
    </row>
    <row r="31" spans="1:5">
      <c r="A31" s="5"/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8CB1D-1192-9F42-9FF2-16C3487FFEFA}">
  <dimension ref="A1:K32"/>
  <sheetViews>
    <sheetView tabSelected="1" workbookViewId="0">
      <selection activeCell="C3" sqref="C3:C4"/>
    </sheetView>
  </sheetViews>
  <sheetFormatPr defaultColWidth="11" defaultRowHeight="15.75"/>
  <cols>
    <col min="1" max="1" width="23.5" customWidth="1"/>
    <col min="2" max="2" width="4.875" customWidth="1"/>
    <col min="5" max="5" width="32" customWidth="1"/>
    <col min="6" max="6" width="13.875" customWidth="1"/>
    <col min="7" max="7" width="14" customWidth="1"/>
    <col min="9" max="9" width="25.875" customWidth="1"/>
  </cols>
  <sheetData>
    <row r="1" spans="1:11">
      <c r="A1" t="s">
        <v>0</v>
      </c>
      <c r="E1" t="s">
        <v>29</v>
      </c>
      <c r="H1" t="s">
        <v>30</v>
      </c>
    </row>
    <row r="3" spans="1:11" ht="18.75">
      <c r="A3" t="s">
        <v>71</v>
      </c>
      <c r="B3" t="s">
        <v>1</v>
      </c>
      <c r="E3" s="2" t="s">
        <v>85</v>
      </c>
      <c r="F3">
        <f>((C6+C7+C8+C9)/4)*10</f>
        <v>0</v>
      </c>
      <c r="G3" t="s">
        <v>77</v>
      </c>
      <c r="H3" t="s">
        <v>2</v>
      </c>
      <c r="I3" s="1" t="s">
        <v>78</v>
      </c>
      <c r="J3">
        <f>((F3)^2)*(C4/100)*C10</f>
        <v>0</v>
      </c>
      <c r="K3" t="s">
        <v>76</v>
      </c>
    </row>
    <row r="4" spans="1:11" ht="18.75">
      <c r="A4" t="s">
        <v>70</v>
      </c>
      <c r="B4" t="s">
        <v>6</v>
      </c>
      <c r="E4" s="2" t="s">
        <v>31</v>
      </c>
      <c r="F4">
        <f>(C13+C14+C15+C16+C17+C18)/12</f>
        <v>0</v>
      </c>
      <c r="G4" t="s">
        <v>77</v>
      </c>
      <c r="H4" t="s">
        <v>3</v>
      </c>
      <c r="I4" s="1" t="s">
        <v>37</v>
      </c>
      <c r="J4">
        <f>(F4*J7*C20)</f>
        <v>0</v>
      </c>
    </row>
    <row r="5" spans="1:11" ht="18.75">
      <c r="E5" s="2" t="s">
        <v>32</v>
      </c>
      <c r="F5">
        <f>(C28+C29+C30+C31)/4</f>
        <v>0</v>
      </c>
      <c r="G5" t="s">
        <v>77</v>
      </c>
      <c r="H5" t="s">
        <v>4</v>
      </c>
      <c r="I5" s="1" t="s">
        <v>38</v>
      </c>
      <c r="J5">
        <f>((F5)^2)*C4/100*C32</f>
        <v>0</v>
      </c>
    </row>
    <row r="6" spans="1:11">
      <c r="A6" t="s">
        <v>59</v>
      </c>
      <c r="B6" t="s">
        <v>7</v>
      </c>
      <c r="H6" t="s">
        <v>5</v>
      </c>
      <c r="I6" s="2" t="s">
        <v>39</v>
      </c>
      <c r="J6">
        <f>(C3*1000-(J3+J4+J5))</f>
        <v>0</v>
      </c>
    </row>
    <row r="7" spans="1:11">
      <c r="A7" t="s">
        <v>60</v>
      </c>
      <c r="B7" t="s">
        <v>8</v>
      </c>
      <c r="H7" t="s">
        <v>40</v>
      </c>
      <c r="I7" s="2" t="s">
        <v>84</v>
      </c>
      <c r="J7">
        <f>71.84*((C3)^0.452)*((C4)^0.725)</f>
        <v>0</v>
      </c>
      <c r="K7" t="s">
        <v>83</v>
      </c>
    </row>
    <row r="8" spans="1:11">
      <c r="A8" t="s">
        <v>61</v>
      </c>
      <c r="B8" t="s">
        <v>9</v>
      </c>
    </row>
    <row r="9" spans="1:11">
      <c r="A9" t="s">
        <v>62</v>
      </c>
      <c r="B9" t="s">
        <v>10</v>
      </c>
    </row>
    <row r="10" spans="1:11">
      <c r="A10" t="s">
        <v>17</v>
      </c>
      <c r="B10" t="s">
        <v>18</v>
      </c>
      <c r="C10">
        <v>1.2</v>
      </c>
    </row>
    <row r="12" spans="1:11">
      <c r="A12" t="s">
        <v>63</v>
      </c>
    </row>
    <row r="13" spans="1:11">
      <c r="A13" t="s">
        <v>64</v>
      </c>
      <c r="B13" t="s">
        <v>11</v>
      </c>
    </row>
    <row r="14" spans="1:11">
      <c r="A14" t="s">
        <v>65</v>
      </c>
      <c r="B14" t="s">
        <v>12</v>
      </c>
    </row>
    <row r="15" spans="1:11">
      <c r="A15" t="s">
        <v>66</v>
      </c>
      <c r="B15" t="s">
        <v>13</v>
      </c>
    </row>
    <row r="16" spans="1:11">
      <c r="A16" t="s">
        <v>67</v>
      </c>
      <c r="B16" t="s">
        <v>14</v>
      </c>
    </row>
    <row r="17" spans="1:3">
      <c r="A17" t="s">
        <v>68</v>
      </c>
      <c r="B17" t="s">
        <v>15</v>
      </c>
    </row>
    <row r="18" spans="1:3">
      <c r="A18" t="s">
        <v>69</v>
      </c>
      <c r="B18" t="s">
        <v>16</v>
      </c>
    </row>
    <row r="20" spans="1:3">
      <c r="A20" t="s">
        <v>19</v>
      </c>
      <c r="B20" t="s">
        <v>20</v>
      </c>
      <c r="C20">
        <v>0.13</v>
      </c>
    </row>
    <row r="22" spans="1:3">
      <c r="A22" t="s">
        <v>22</v>
      </c>
      <c r="B22" t="s">
        <v>21</v>
      </c>
    </row>
    <row r="24" spans="1:3">
      <c r="A24" t="s">
        <v>72</v>
      </c>
    </row>
    <row r="25" spans="1:3">
      <c r="A25" t="s">
        <v>73</v>
      </c>
    </row>
    <row r="26" spans="1:3">
      <c r="A26" t="s">
        <v>74</v>
      </c>
    </row>
    <row r="27" spans="1:3">
      <c r="A27" t="s">
        <v>75</v>
      </c>
    </row>
    <row r="28" spans="1:3">
      <c r="A28" s="3" t="s">
        <v>79</v>
      </c>
      <c r="B28" t="s">
        <v>33</v>
      </c>
      <c r="C28">
        <f>((C24*10)/(2*3.14))-C12-C13</f>
        <v>0</v>
      </c>
    </row>
    <row r="29" spans="1:3">
      <c r="A29" s="3" t="s">
        <v>80</v>
      </c>
      <c r="B29" t="s">
        <v>34</v>
      </c>
      <c r="C29">
        <f>((C25*10)/(2*3.14))-(C14)</f>
        <v>0</v>
      </c>
    </row>
    <row r="30" spans="1:3">
      <c r="A30" s="3" t="s">
        <v>81</v>
      </c>
      <c r="B30" t="s">
        <v>35</v>
      </c>
      <c r="C30">
        <f>((C26*10)/(2*3.14))-(C15)</f>
        <v>0</v>
      </c>
    </row>
    <row r="31" spans="1:3">
      <c r="A31" s="3" t="s">
        <v>82</v>
      </c>
      <c r="B31" t="s">
        <v>36</v>
      </c>
      <c r="C31">
        <f>((C27*10)/(2*3.14))-(C16)</f>
        <v>0</v>
      </c>
    </row>
    <row r="32" spans="1:3">
      <c r="A32" t="s">
        <v>27</v>
      </c>
      <c r="B32" t="s">
        <v>28</v>
      </c>
      <c r="C32">
        <v>6.5</v>
      </c>
    </row>
  </sheetData>
  <dataConsolidate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37CAD-F15F-0E44-A6C6-E7B11E05DAE0}">
  <dimension ref="A1:B22"/>
  <sheetViews>
    <sheetView workbookViewId="0">
      <selection activeCell="A3" sqref="A3:A8"/>
    </sheetView>
  </sheetViews>
  <sheetFormatPr defaultColWidth="11" defaultRowHeight="15.75"/>
  <cols>
    <col min="1" max="1" width="19.875" customWidth="1"/>
    <col min="2" max="2" width="15.625" bestFit="1" customWidth="1"/>
  </cols>
  <sheetData>
    <row r="1" spans="1:2">
      <c r="A1" t="s">
        <v>0</v>
      </c>
    </row>
    <row r="3" spans="1:2">
      <c r="A3" t="s">
        <v>41</v>
      </c>
    </row>
    <row r="4" spans="1:2">
      <c r="A4" t="s">
        <v>42</v>
      </c>
    </row>
    <row r="5" spans="1:2">
      <c r="A5" t="s">
        <v>43</v>
      </c>
    </row>
    <row r="6" spans="1:2">
      <c r="A6" t="s">
        <v>44</v>
      </c>
    </row>
    <row r="7" spans="1:2">
      <c r="A7" t="s">
        <v>45</v>
      </c>
      <c r="B7">
        <f>B4+B5+B6</f>
        <v>0</v>
      </c>
    </row>
    <row r="8" spans="1:2">
      <c r="A8" t="s">
        <v>46</v>
      </c>
    </row>
    <row r="10" spans="1:2">
      <c r="A10" t="s">
        <v>47</v>
      </c>
    </row>
    <row r="11" spans="1:2">
      <c r="A11" t="s">
        <v>48</v>
      </c>
    </row>
    <row r="12" spans="1:2">
      <c r="A12" t="s">
        <v>49</v>
      </c>
    </row>
    <row r="13" spans="1:2">
      <c r="A13" t="s">
        <v>23</v>
      </c>
    </row>
    <row r="14" spans="1:2">
      <c r="A14" t="s">
        <v>50</v>
      </c>
    </row>
    <row r="16" spans="1:2">
      <c r="A16" t="s">
        <v>51</v>
      </c>
    </row>
    <row r="19" spans="1:2">
      <c r="A19" t="s">
        <v>29</v>
      </c>
    </row>
    <row r="20" spans="1:2">
      <c r="A20" t="s">
        <v>52</v>
      </c>
      <c r="B20">
        <f>(B13-(B4/10))</f>
        <v>0</v>
      </c>
    </row>
    <row r="21" spans="1:2">
      <c r="A21" t="s">
        <v>53</v>
      </c>
      <c r="B21">
        <f>(B14-(B8/10))</f>
        <v>0</v>
      </c>
    </row>
    <row r="22" spans="1:2">
      <c r="A22" t="s">
        <v>54</v>
      </c>
      <c r="B22" t="e">
        <f>B10/(B16^1/3)</f>
        <v>#DIV/0!</v>
      </c>
    </row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Měření</vt:lpstr>
      <vt:lpstr>Matiegka</vt:lpstr>
      <vt:lpstr>Heath-Carter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Uživatel Microsoft Office</dc:creator>
  <cp:lastModifiedBy>Admin</cp:lastModifiedBy>
  <dcterms:created xsi:type="dcterms:W3CDTF">2019-03-19T08:31:29Z</dcterms:created>
  <dcterms:modified xsi:type="dcterms:W3CDTF">2019-04-15T03:42:59Z</dcterms:modified>
</cp:coreProperties>
</file>