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360" windowHeight="4440"/>
  </bookViews>
  <sheets>
    <sheet name="Vsázkový reaktor" sheetId="3" r:id="rId1"/>
    <sheet name="List1" sheetId="1" r:id="rId2"/>
    <sheet name="List2" sheetId="2" r:id="rId3"/>
  </sheets>
  <definedNames>
    <definedName name="solver_adj" localSheetId="1" hidden="1">List1!$K$13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List1!$J$22</definedName>
    <definedName name="solver_pre" localSheetId="1" hidden="1">0.00000001</definedName>
    <definedName name="solver_rbv" localSheetId="1" hidden="1">1</definedName>
    <definedName name="solver_rlx" localSheetId="1" hidden="1">1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100</definedName>
    <definedName name="solver_tol" localSheetId="1" hidden="1">0.05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H27" i="3" l="1"/>
  <c r="F27" i="3"/>
  <c r="L7" i="3" l="1"/>
  <c r="C17" i="1" l="1"/>
  <c r="E17" i="1"/>
  <c r="G17" i="1"/>
  <c r="K15" i="1"/>
  <c r="G13" i="1"/>
  <c r="C18" i="1"/>
  <c r="B17" i="1"/>
  <c r="D17" i="1"/>
  <c r="F17" i="1"/>
  <c r="H17" i="1"/>
  <c r="E18" i="1"/>
  <c r="E19" i="1"/>
  <c r="E22" i="1"/>
  <c r="D18" i="1"/>
  <c r="B18" i="1"/>
  <c r="B20" i="1"/>
  <c r="B23" i="1"/>
  <c r="G18" i="1"/>
  <c r="C20" i="1"/>
  <c r="C23" i="1"/>
  <c r="C19" i="1"/>
  <c r="C22" i="1"/>
  <c r="H18" i="1"/>
  <c r="F18" i="1"/>
  <c r="E20" i="1"/>
  <c r="E23" i="1"/>
  <c r="B19" i="1"/>
  <c r="B22" i="1"/>
  <c r="G20" i="1"/>
  <c r="G23" i="1"/>
  <c r="G19" i="1"/>
  <c r="G22" i="1"/>
  <c r="D20" i="1"/>
  <c r="D23" i="1"/>
  <c r="D19" i="1"/>
  <c r="D22" i="1"/>
  <c r="F19" i="1"/>
  <c r="F22" i="1"/>
  <c r="F20" i="1"/>
  <c r="F23" i="1"/>
  <c r="H19" i="1"/>
  <c r="H22" i="1"/>
  <c r="H20" i="1"/>
  <c r="H23" i="1"/>
  <c r="J22" i="1"/>
  <c r="J23" i="1"/>
</calcChain>
</file>

<file path=xl/sharedStrings.xml><?xml version="1.0" encoding="utf-8"?>
<sst xmlns="http://schemas.openxmlformats.org/spreadsheetml/2006/main" count="103" uniqueCount="98">
  <si>
    <t>reakce: Cl2+O.--&gt; ClO. +Cl.</t>
  </si>
  <si>
    <t>p=1,7torr</t>
  </si>
  <si>
    <t>[O.]o=</t>
  </si>
  <si>
    <t>mol l-1</t>
  </si>
  <si>
    <t>Reakce byla sledována za nízkého tlaku výchozí koncentrace Cl2 a O. byly známy.</t>
  </si>
  <si>
    <t>[Cl2]=</t>
  </si>
  <si>
    <t>Chlor je v nadbytku.</t>
  </si>
  <si>
    <t>delka kapiláry =</t>
  </si>
  <si>
    <t>průřez kapiláry=</t>
  </si>
  <si>
    <t>mm2</t>
  </si>
  <si>
    <t>průtok je =</t>
  </si>
  <si>
    <t>ml/s</t>
  </si>
  <si>
    <t>Jaká je rychlostní konstanta k2? (předpokládejte reakci 2. řádu a vyhodnocení proveďte za předpokladu rekce 1. řádu pro nadbytek Cl).</t>
  </si>
  <si>
    <t>Vypočítejte poločas reakce.</t>
  </si>
  <si>
    <t>v=</t>
  </si>
  <si>
    <t>Odhad</t>
  </si>
  <si>
    <t>m s-1</t>
  </si>
  <si>
    <t>s-1</t>
  </si>
  <si>
    <t>Experiment:</t>
  </si>
  <si>
    <t>k2=</t>
  </si>
  <si>
    <t>s-1mol dm-3</t>
  </si>
  <si>
    <t>h [m]</t>
  </si>
  <si>
    <t>s</t>
  </si>
  <si>
    <t>prostorový čas t [s]</t>
  </si>
  <si>
    <t>odhad [O.]</t>
  </si>
  <si>
    <t>odhad ln([o.]/[o.]o)</t>
  </si>
  <si>
    <t>učelová funkce</t>
  </si>
  <si>
    <t>k1=k2*[Cl2]=</t>
  </si>
  <si>
    <t>kv.diference [o.]</t>
  </si>
  <si>
    <t>kv. diference ln([o.]/[o.]o)</t>
  </si>
  <si>
    <t>ex. dopočet [o.]</t>
  </si>
  <si>
    <t>ex. naměřeno ln([o.]/[o.]o)</t>
  </si>
  <si>
    <t>použijte integrální metodu s nelineární a lineární regresí.</t>
  </si>
  <si>
    <t>t 1/2=</t>
  </si>
  <si>
    <t>cm</t>
  </si>
  <si>
    <t>Průtočný dokonale míchaný vsádkový reaktor</t>
  </si>
  <si>
    <t>reakce je exotermní:</t>
  </si>
  <si>
    <t>kJ/mol</t>
  </si>
  <si>
    <t>a řídí se rychlostní rovnicí:</t>
  </si>
  <si>
    <t>Reakce probíha v reaktoru o objemu V=</t>
  </si>
  <si>
    <r>
      <t>A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</si>
  <si>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t>mol/l</t>
  </si>
  <si>
    <r>
      <t>B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</si>
  <si>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t xml:space="preserve">Vypočtěte produkci tepla v reaktoru. </t>
  </si>
  <si>
    <t xml:space="preserve">Uvažujte jednosměrnou reakci pro kterou za dané teploty </t>
  </si>
  <si>
    <r>
      <rPr>
        <sz val="10"/>
        <rFont val="Symbol"/>
        <family val="1"/>
        <charset val="2"/>
      </rPr>
      <t>°</t>
    </r>
    <r>
      <rPr>
        <sz val="10"/>
        <rFont val="Arial CE"/>
        <charset val="238"/>
      </rPr>
      <t xml:space="preserve">C </t>
    </r>
    <r>
      <rPr>
        <sz val="10"/>
        <rFont val="Arial CE"/>
        <charset val="238"/>
      </rPr>
      <t>platí rychlostní rovnice</t>
    </r>
  </si>
  <si>
    <t xml:space="preserve">do stupně konverze </t>
  </si>
  <si>
    <t>%</t>
  </si>
  <si>
    <t>Cp(H2O)=</t>
  </si>
  <si>
    <t>Postup</t>
  </si>
  <si>
    <t>kde k=</t>
  </si>
  <si>
    <t>min-1 M-1</t>
  </si>
  <si>
    <t xml:space="preserve">a expanzi času </t>
  </si>
  <si>
    <t>řád vzhledem k</t>
  </si>
  <si>
    <t>A=</t>
  </si>
  <si>
    <t>B=</t>
  </si>
  <si>
    <t>Úkol:</t>
  </si>
  <si>
    <t>min</t>
  </si>
  <si>
    <r>
      <t>(kde x=</t>
    </r>
    <r>
      <rPr>
        <sz val="10"/>
        <rFont val="Symbol"/>
        <family val="1"/>
        <charset val="2"/>
      </rPr>
      <t>z)</t>
    </r>
  </si>
  <si>
    <r>
      <t xml:space="preserve">Použijeme časový krok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t=</t>
    </r>
  </si>
  <si>
    <r>
      <t xml:space="preserve">[x(t+dt)]= [x(t)] + </t>
    </r>
    <r>
      <rPr>
        <sz val="10"/>
        <color indexed="17"/>
        <rFont val="Symbol"/>
        <family val="1"/>
        <charset val="2"/>
      </rPr>
      <t>D</t>
    </r>
    <r>
      <rPr>
        <sz val="10"/>
        <color indexed="17"/>
        <rFont val="Arial CE"/>
        <family val="2"/>
        <charset val="238"/>
      </rPr>
      <t>t k [Ao-X(t)]*[Bo-X(t)]^(1,414)</t>
    </r>
  </si>
  <si>
    <t>a vygenerujeme osu času.</t>
  </si>
  <si>
    <t>Numericky vypočteme závislost objemové konverze v reaktoru na čase s použitím vztahu:</t>
  </si>
  <si>
    <t>z [M-1]</t>
  </si>
  <si>
    <t>Dopočítáme koncentrace A,B a P pomocí vztahu:</t>
  </si>
  <si>
    <t>A /M-1</t>
  </si>
  <si>
    <t>B /M-1</t>
  </si>
  <si>
    <t>P /M-1</t>
  </si>
  <si>
    <t>kontrola</t>
  </si>
  <si>
    <t>a</t>
  </si>
  <si>
    <t>Předpokládejte, že při reakci nedochází ke změně objemu směsi.</t>
  </si>
  <si>
    <t>t/min</t>
  </si>
  <si>
    <t>dm3</t>
  </si>
  <si>
    <t>v / mol min-1</t>
  </si>
  <si>
    <t>Vsázkový dokonale míchaný reaktor</t>
  </si>
  <si>
    <t>Vodné roztoky výchozích látkek mají počáteční koncentraci:</t>
  </si>
  <si>
    <t>Uvažujte, že máte k dispozici chladící vodu o teplotě :</t>
  </si>
  <si>
    <r>
      <rPr>
        <sz val="10"/>
        <rFont val="Symbol"/>
        <family val="1"/>
        <charset val="2"/>
      </rPr>
      <t>°</t>
    </r>
    <r>
      <rPr>
        <sz val="10"/>
        <rFont val="Arial CE"/>
        <charset val="238"/>
      </rPr>
      <t>C</t>
    </r>
  </si>
  <si>
    <t>Zjistěte v jakém rozsahu musíte měnit nátok chladící vody, aby se teplota v reaktoru neměnila.</t>
  </si>
  <si>
    <r>
      <t xml:space="preserve">Vypočteme závislost stupně konverze </t>
    </r>
    <r>
      <rPr>
        <sz val="10"/>
        <rFont val="Symbol"/>
        <family val="1"/>
        <charset val="2"/>
      </rPr>
      <t xml:space="preserve">a </t>
    </r>
    <r>
      <rPr>
        <sz val="10"/>
        <rFont val="Arial CE"/>
        <charset val="238"/>
      </rPr>
      <t xml:space="preserve">na čase.  </t>
    </r>
  </si>
  <si>
    <t>Vypočteme pro celý reaktor časovou závislost produkce tepla wq a celkem vyprodukované množství tepla Q podle vztahů:</t>
  </si>
  <si>
    <t>wq / kJ min-1</t>
  </si>
  <si>
    <t>Q / kJ</t>
  </si>
  <si>
    <r>
      <t xml:space="preserve">Časové závislosti </t>
    </r>
    <r>
      <rPr>
        <sz val="10"/>
        <rFont val="Symbol"/>
        <family val="1"/>
        <charset val="2"/>
      </rPr>
      <t>a</t>
    </r>
    <r>
      <rPr>
        <sz val="10"/>
        <rFont val="Arial CE"/>
        <charset val="238"/>
      </rPr>
      <t>, wq a Q vyneseme graficky.</t>
    </r>
  </si>
  <si>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H</t>
    </r>
    <r>
      <rPr>
        <vertAlign val="subscript"/>
        <sz val="10"/>
        <rFont val="Arial CE"/>
        <charset val="238"/>
      </rPr>
      <t>r</t>
    </r>
    <r>
      <rPr>
        <sz val="10"/>
        <rFont val="Arial CE"/>
        <charset val="238"/>
      </rPr>
      <t>=</t>
    </r>
  </si>
  <si>
    <t>kJ K-1 kg-1=</t>
  </si>
  <si>
    <t>4,2 kJ stC-1 dm-3</t>
  </si>
  <si>
    <t>Uvažujte:</t>
  </si>
  <si>
    <t xml:space="preserve">Vypočtěte kolik tepla je třeba k ohřátí 1dm3 voduy z </t>
  </si>
  <si>
    <r>
      <rPr>
        <sz val="10"/>
        <rFont val="Symbol"/>
        <family val="1"/>
        <charset val="2"/>
      </rPr>
      <t>°</t>
    </r>
    <r>
      <rPr>
        <sz val="10"/>
        <rFont val="Arial CE"/>
        <charset val="238"/>
      </rPr>
      <t xml:space="preserve">C na </t>
    </r>
  </si>
  <si>
    <t>odpověď napište sem:</t>
  </si>
  <si>
    <t>kJ dm-3</t>
  </si>
  <si>
    <t>f l/min</t>
  </si>
  <si>
    <r>
      <t xml:space="preserve">Vypočtěte časovou závislost kompenzačního nátoku chladící vody </t>
    </r>
    <r>
      <rPr>
        <i/>
        <sz val="10"/>
        <rFont val="Arial CE"/>
        <charset val="238"/>
      </rPr>
      <t>f [dm3/min]</t>
    </r>
    <r>
      <rPr>
        <sz val="10"/>
        <rFont val="Arial CE"/>
        <charset val="238"/>
      </rPr>
      <t xml:space="preserve">, aly se teplota reaktoru nezměnila. </t>
    </r>
  </si>
  <si>
    <t>Diskuze řešení</t>
  </si>
  <si>
    <t xml:space="preserve">Zjistěte jaký by musel být maximální výkon čerpadla chladící vody, kdyby rychlostní konstanta reakce byla 2 násobná a zapište jej sem: </t>
  </si>
  <si>
    <t>dm3/min</t>
  </si>
  <si>
    <t xml:space="preserve">Zjistěte jaký by musel být maximální výkon čerpadla chladící vody, kdyby byl objem reaktoru poloviní a zapište jej sem: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</si>
</sst>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Symbol"/>
      <family val="1"/>
      <charset val="2"/>
    </font>
    <font>
      <vertAlign val="subscript"/>
      <sz val="10"/>
      <name val="Arial CE"/>
      <charset val="238"/>
    </font>
    <font>
      <sz val="10"/>
      <color indexed="17"/>
      <name val="Arial CE"/>
      <family val="2"/>
      <charset val="238"/>
    </font>
    <font>
      <b/>
      <u/>
      <sz val="10"/>
      <name val="Arial CE"/>
      <charset val="238"/>
    </font>
    <font>
      <sz val="10"/>
      <color indexed="10"/>
      <name val="Arial CE"/>
      <charset val="238"/>
    </font>
    <font>
      <sz val="10"/>
      <color indexed="48"/>
      <name val="Arial CE"/>
      <charset val="238"/>
    </font>
    <font>
      <sz val="10"/>
      <color indexed="17"/>
      <name val="Symbol"/>
      <family val="1"/>
      <charset val="2"/>
    </font>
    <font>
      <i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  <xf numFmtId="0" fontId="0" fillId="0" borderId="0" xfId="0" applyFill="1"/>
    <xf numFmtId="0" fontId="0" fillId="2" borderId="0" xfId="0" applyFill="1"/>
    <xf numFmtId="11" fontId="0" fillId="2" borderId="0" xfId="0" applyNumberFormat="1" applyFill="1"/>
    <xf numFmtId="0" fontId="0" fillId="3" borderId="0" xfId="0" applyFill="1"/>
    <xf numFmtId="11" fontId="0" fillId="0" borderId="0" xfId="0" applyNumberFormat="1" applyFill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1" fontId="7" fillId="0" borderId="0" xfId="0" applyNumberFormat="1" applyFont="1"/>
    <xf numFmtId="11" fontId="8" fillId="0" borderId="0" xfId="0" applyNumberFormat="1" applyFont="1"/>
    <xf numFmtId="0" fontId="0" fillId="4" borderId="0" xfId="0" applyFill="1"/>
    <xf numFmtId="0" fontId="0" fillId="5" borderId="0" xfId="0" applyFill="1"/>
    <xf numFmtId="0" fontId="0" fillId="4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19072615923014E-2"/>
          <c:y val="5.1400554097404488E-2"/>
          <c:w val="0.83859470691163618"/>
          <c:h val="0.8326195683872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'Vsázkový reaktor'!$C$34</c:f>
              <c:strCache>
                <c:ptCount val="1"/>
                <c:pt idx="0">
                  <c:v>z [M-1]</c:v>
                </c:pt>
              </c:strCache>
            </c:strRef>
          </c:tx>
          <c:marker>
            <c:symbol val="none"/>
          </c:marke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reaktor'!$C$35:$C$64</c:f>
              <c:numCache>
                <c:formatCode>General</c:formatCode>
                <c:ptCount val="30"/>
              </c:numCache>
            </c:numRef>
          </c:yVal>
          <c:smooth val="1"/>
        </c:ser>
        <c:ser>
          <c:idx val="1"/>
          <c:order val="1"/>
          <c:tx>
            <c:strRef>
              <c:f>'Vsázkový reaktor'!$D$34</c:f>
              <c:strCache>
                <c:ptCount val="1"/>
                <c:pt idx="0">
                  <c:v>A /M-1</c:v>
                </c:pt>
              </c:strCache>
            </c:strRef>
          </c:tx>
          <c:marker>
            <c:symbol val="none"/>
          </c:marke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reaktor'!$D$35:$D$64</c:f>
              <c:numCache>
                <c:formatCode>General</c:formatCode>
                <c:ptCount val="30"/>
              </c:numCache>
            </c:numRef>
          </c:yVal>
          <c:smooth val="1"/>
        </c:ser>
        <c:ser>
          <c:idx val="2"/>
          <c:order val="2"/>
          <c:tx>
            <c:strRef>
              <c:f>'Vsázkový reaktor'!$E$34</c:f>
              <c:strCache>
                <c:ptCount val="1"/>
                <c:pt idx="0">
                  <c:v>B /M-1</c:v>
                </c:pt>
              </c:strCache>
            </c:strRef>
          </c:tx>
          <c:marker>
            <c:symbol val="none"/>
          </c:marke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reaktor'!$E$35:$E$64</c:f>
              <c:numCache>
                <c:formatCode>General</c:formatCode>
                <c:ptCount val="30"/>
              </c:numCache>
            </c:numRef>
          </c:yVal>
          <c:smooth val="1"/>
        </c:ser>
        <c:ser>
          <c:idx val="3"/>
          <c:order val="3"/>
          <c:tx>
            <c:strRef>
              <c:f>'Vsázkový reaktor'!$F$34</c:f>
              <c:strCache>
                <c:ptCount val="1"/>
                <c:pt idx="0">
                  <c:v>P /M-1</c:v>
                </c:pt>
              </c:strCache>
            </c:strRef>
          </c:tx>
          <c:marker>
            <c:symbol val="none"/>
          </c:marke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reaktor'!$F$35:$F$64</c:f>
              <c:numCache>
                <c:formatCode>General</c:formatCode>
                <c:ptCount val="30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278080"/>
        <c:axId val="253279616"/>
      </c:scatterChart>
      <c:valAx>
        <c:axId val="2532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3279616"/>
        <c:crosses val="autoZero"/>
        <c:crossBetween val="midCat"/>
      </c:valAx>
      <c:valAx>
        <c:axId val="253279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3278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4161089238845148"/>
          <c:y val="0.34645450568678915"/>
          <c:w val="0.1639446631671041"/>
          <c:h val="0.3348687664041994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7892978309837962E-2"/>
          <c:y val="5.1400554097404488E-2"/>
          <c:w val="0.83228920479962631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v>Tepelný výkon chemického reaktoru</c:v>
          </c:tx>
          <c:spPr>
            <a:ln w="28575">
              <a:noFill/>
            </a:ln>
          </c:spP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reaktor'!$I$35:$I$64</c:f>
              <c:numCache>
                <c:formatCode>General</c:formatCode>
                <c:ptCount val="30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574144"/>
        <c:axId val="253584128"/>
      </c:scatterChart>
      <c:valAx>
        <c:axId val="2535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3584128"/>
        <c:crosses val="autoZero"/>
        <c:crossBetween val="midCat"/>
      </c:valAx>
      <c:valAx>
        <c:axId val="253584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3574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430727267688835"/>
          <c:y val="0.30073381452318459"/>
          <c:w val="0.10571786558354414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Vyprodukované</a:t>
            </a:r>
            <a:r>
              <a:rPr lang="cs-CZ" baseline="0"/>
              <a:t> teplo</a:t>
            </a:r>
            <a:r>
              <a:rPr lang="cs-CZ"/>
              <a:t> chemickým reaktorem</a:t>
            </a:r>
          </a:p>
        </c:rich>
      </c:tx>
      <c:layout>
        <c:manualLayout>
          <c:xMode val="edge"/>
          <c:yMode val="edge"/>
          <c:x val="0.24116135192403279"/>
          <c:y val="0.4537037037037037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892978309837962E-2"/>
          <c:y val="2.8252405949256341E-2"/>
          <c:w val="0.83228920479962631"/>
          <c:h val="0.8789158646835811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reaktor'!$J$35:$J$64</c:f>
              <c:numCache>
                <c:formatCode>General</c:formatCode>
                <c:ptCount val="30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633280"/>
        <c:axId val="253634816"/>
      </c:scatterChart>
      <c:valAx>
        <c:axId val="25363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3634816"/>
        <c:crosses val="autoZero"/>
        <c:crossBetween val="midCat"/>
      </c:valAx>
      <c:valAx>
        <c:axId val="253634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36332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430727267688835"/>
          <c:y val="0.30073381452318459"/>
          <c:w val="0.10571786558354414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11377792006563"/>
          <c:y val="0.31915045583955554"/>
          <c:w val="0.41037853997727869"/>
          <c:h val="0.47872568375933333"/>
        </c:manualLayout>
      </c:layout>
      <c:scatterChart>
        <c:scatterStyle val="lineMarker"/>
        <c:varyColors val="0"/>
        <c:ser>
          <c:idx val="0"/>
          <c:order val="0"/>
          <c:tx>
            <c:strRef>
              <c:f>List1!$A$20</c:f>
              <c:strCache>
                <c:ptCount val="1"/>
                <c:pt idx="0">
                  <c:v>odhad ln([o.]/[o.]o)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List1!$B$18:$H$18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List1!$B$20:$H$20</c:f>
              <c:numCache>
                <c:formatCode>General</c:formatCode>
                <c:ptCount val="7"/>
                <c:pt idx="0">
                  <c:v>0</c:v>
                </c:pt>
                <c:pt idx="1">
                  <c:v>-3.2000000000000001E-2</c:v>
                </c:pt>
                <c:pt idx="2">
                  <c:v>-0.08</c:v>
                </c:pt>
                <c:pt idx="3">
                  <c:v>-0.16</c:v>
                </c:pt>
                <c:pt idx="4">
                  <c:v>-0.24</c:v>
                </c:pt>
                <c:pt idx="5">
                  <c:v>-0.4</c:v>
                </c:pt>
                <c:pt idx="6">
                  <c:v>-0.48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List1!$A$20</c:f>
              <c:strCache>
                <c:ptCount val="1"/>
                <c:pt idx="0">
                  <c:v>odhad ln([o.]/[o.]o)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List1!$B$18:$H$18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List1!$B$16:$H$16</c:f>
              <c:numCache>
                <c:formatCode>General</c:formatCode>
                <c:ptCount val="7"/>
                <c:pt idx="0">
                  <c:v>0</c:v>
                </c:pt>
                <c:pt idx="1">
                  <c:v>-6.5000000000000002E-2</c:v>
                </c:pt>
                <c:pt idx="2">
                  <c:v>-0.15625</c:v>
                </c:pt>
                <c:pt idx="3">
                  <c:v>-0.315</c:v>
                </c:pt>
                <c:pt idx="4">
                  <c:v>-0.46875</c:v>
                </c:pt>
                <c:pt idx="5">
                  <c:v>-0.78249999999999997</c:v>
                </c:pt>
                <c:pt idx="6">
                  <c:v>-0.9375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029184"/>
        <c:axId val="254068608"/>
      </c:scatterChart>
      <c:valAx>
        <c:axId val="25402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 [s]</a:t>
                </a:r>
              </a:p>
            </c:rich>
          </c:tx>
          <c:layout>
            <c:manualLayout>
              <c:xMode val="edge"/>
              <c:yMode val="edge"/>
              <c:x val="0.40094463427920568"/>
              <c:y val="0.801422162655200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4068608"/>
        <c:crosses val="autoZero"/>
        <c:crossBetween val="midCat"/>
      </c:valAx>
      <c:valAx>
        <c:axId val="25406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ln O/Oo</a:t>
                </a:r>
              </a:p>
            </c:rich>
          </c:tx>
          <c:layout>
            <c:manualLayout>
              <c:xMode val="edge"/>
              <c:yMode val="edge"/>
              <c:x val="1.6509433962264151E-2"/>
              <c:y val="0.51418672399992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40291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924714009805376"/>
          <c:y val="0.53546331974460648"/>
          <c:w val="0.28301979646412123"/>
          <c:h val="8.156074905530430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8892021288197701"/>
          <c:y val="4.513888888888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5512481110360807"/>
          <c:y val="0.2430563797213397"/>
          <c:w val="0.67451591970943869"/>
          <c:h val="0.48958499343869849"/>
        </c:manualLayout>
      </c:layout>
      <c:scatterChart>
        <c:scatterStyle val="lineMarker"/>
        <c:varyColors val="0"/>
        <c:ser>
          <c:idx val="1"/>
          <c:order val="0"/>
          <c:tx>
            <c:strRef>
              <c:f>List1!$A$19</c:f>
              <c:strCache>
                <c:ptCount val="1"/>
                <c:pt idx="0">
                  <c:v>odhad [O.]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List1!$B$18:$H$18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List1!$B$19:$H$19</c:f>
              <c:numCache>
                <c:formatCode>General</c:formatCode>
                <c:ptCount val="7"/>
                <c:pt idx="0">
                  <c:v>3.3E-10</c:v>
                </c:pt>
                <c:pt idx="1">
                  <c:v>3.1960717208613519E-10</c:v>
                </c:pt>
                <c:pt idx="2">
                  <c:v>3.046283943075898E-10</c:v>
                </c:pt>
                <c:pt idx="3">
                  <c:v>2.8120745035884973E-10</c:v>
                </c:pt>
                <c:pt idx="4">
                  <c:v>2.5958719415196264E-10</c:v>
                </c:pt>
                <c:pt idx="5">
                  <c:v>2.2120561519176098E-10</c:v>
                </c:pt>
                <c:pt idx="6">
                  <c:v>2.0419851929602647E-10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List1!$A$17</c:f>
              <c:strCache>
                <c:ptCount val="1"/>
                <c:pt idx="0">
                  <c:v>ex. dopočet [o.]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List1!$B$18:$H$18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List1!$B$17:$H$17</c:f>
              <c:numCache>
                <c:formatCode>0.00E+00</c:formatCode>
                <c:ptCount val="7"/>
                <c:pt idx="0">
                  <c:v>3.3E-10</c:v>
                </c:pt>
                <c:pt idx="1">
                  <c:v>3.0923226291454314E-10</c:v>
                </c:pt>
                <c:pt idx="2">
                  <c:v>2.8226395801144941E-10</c:v>
                </c:pt>
                <c:pt idx="3">
                  <c:v>2.4083032850878873E-10</c:v>
                </c:pt>
                <c:pt idx="4">
                  <c:v>2.0650872316951507E-10</c:v>
                </c:pt>
                <c:pt idx="5">
                  <c:v>1.5089627110889956E-10</c:v>
                </c:pt>
                <c:pt idx="6">
                  <c:v>1.2922985680334367E-10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05856"/>
        <c:axId val="254112512"/>
      </c:scatterChart>
      <c:valAx>
        <c:axId val="25410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 [s]</a:t>
                </a:r>
              </a:p>
            </c:rich>
          </c:tx>
          <c:layout>
            <c:manualLayout>
              <c:xMode val="edge"/>
              <c:yMode val="edge"/>
              <c:x val="0.48753517133073049"/>
              <c:y val="0.899308745261009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4112512"/>
        <c:crosses val="autoZero"/>
        <c:crossBetween val="midCat"/>
      </c:valAx>
      <c:valAx>
        <c:axId val="25411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O.</a:t>
                </a:r>
              </a:p>
            </c:rich>
          </c:tx>
          <c:layout>
            <c:manualLayout>
              <c:xMode val="edge"/>
              <c:yMode val="edge"/>
              <c:x val="9.6952908587257629E-3"/>
              <c:y val="0.486112933799941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41058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842196145149453"/>
          <c:y val="0.46180692257217848"/>
          <c:w val="0.10803342276121297"/>
          <c:h val="0.315973133566637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495300</xdr:colOff>
      <xdr:row>2</xdr:row>
      <xdr:rowOff>140970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ovéPole 4"/>
            <xdr:cNvSpPr txBox="1"/>
          </xdr:nvSpPr>
          <xdr:spPr>
            <a:xfrm>
              <a:off x="495300" y="4762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𝐴</m:t>
                    </m:r>
                    <m:r>
                      <a:rPr lang="cs-CZ" sz="1100" b="0" i="1">
                        <a:latin typeface="Cambria Math"/>
                      </a:rPr>
                      <m:t>+</m:t>
                    </m:r>
                    <m:r>
                      <a:rPr lang="cs-CZ" sz="1100" b="0" i="1">
                        <a:latin typeface="Cambria Math"/>
                      </a:rPr>
                      <m:t>𝐵</m:t>
                    </m:r>
                    <m:r>
                      <a:rPr lang="cs-CZ" sz="1100" b="0" i="1">
                        <a:latin typeface="Cambria Math"/>
                        <a:ea typeface="Cambria Math"/>
                      </a:rPr>
                      <m:t>→</m:t>
                    </m:r>
                    <m:r>
                      <a:rPr lang="cs-CZ" sz="1100" b="0" i="1">
                        <a:latin typeface="Cambria Math"/>
                        <a:ea typeface="Cambria Math"/>
                      </a:rPr>
                      <m:t>𝑃</m:t>
                    </m:r>
                  </m:oMath>
                </m:oMathPara>
              </a14:m>
              <a:endParaRPr lang="cs-CZ" sz="1100" b="0">
                <a:ea typeface="Cambria Math"/>
              </a:endParaRPr>
            </a:p>
          </xdr:txBody>
        </xdr:sp>
      </mc:Choice>
      <mc:Fallback xmlns="">
        <xdr:sp macro="" textlink="">
          <xdr:nvSpPr>
            <xdr:cNvPr id="5" name="TextovéPole 4"/>
            <xdr:cNvSpPr txBox="1"/>
          </xdr:nvSpPr>
          <xdr:spPr>
            <a:xfrm>
              <a:off x="495300" y="4762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𝐴+𝐵</a:t>
              </a:r>
              <a:r>
                <a:rPr lang="cs-CZ" sz="1100" b="0" i="0">
                  <a:latin typeface="Cambria Math"/>
                  <a:ea typeface="Cambria Math"/>
                </a:rPr>
                <a:t>→𝑃</a:t>
              </a:r>
              <a:endParaRPr lang="cs-CZ" sz="1100" b="0">
                <a:ea typeface="Cambria Math"/>
              </a:endParaRPr>
            </a:p>
          </xdr:txBody>
        </xdr:sp>
      </mc:Fallback>
    </mc:AlternateContent>
    <xdr:clientData/>
  </xdr:oneCellAnchor>
  <xdr:oneCellAnchor>
    <xdr:from>
      <xdr:col>10</xdr:col>
      <xdr:colOff>533400</xdr:colOff>
      <xdr:row>2</xdr:row>
      <xdr:rowOff>26670</xdr:rowOff>
    </xdr:from>
    <xdr:ext cx="2926080" cy="5295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ovéPole 5"/>
            <xdr:cNvSpPr txBox="1"/>
          </xdr:nvSpPr>
          <xdr:spPr>
            <a:xfrm>
              <a:off x="6629400" y="361950"/>
              <a:ext cx="2926080" cy="529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latin typeface="Cambria Math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/>
                          </a:rPr>
                          <m:t>𝑑</m:t>
                        </m:r>
                        <m:r>
                          <a:rPr lang="en-GB" sz="1100" b="0" i="1">
                            <a:latin typeface="Cambria Math"/>
                            <a:sym typeface="Symbol"/>
                          </a:rPr>
                          <m:t></m:t>
                        </m:r>
                      </m:num>
                      <m:den>
                        <m:r>
                          <a:rPr lang="en-GB" sz="1100" b="0" i="1">
                            <a:latin typeface="Cambria Math"/>
                          </a:rPr>
                          <m:t>𝑉𝑑𝑡</m:t>
                        </m:r>
                      </m:den>
                    </m:f>
                    <m:r>
                      <a:rPr lang="en-GB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latin typeface="Cambria Math"/>
                          </a:rPr>
                        </m:ctrlPr>
                      </m:fPr>
                      <m:num>
                        <m:r>
                          <a:rPr lang="cs-CZ" sz="1100" b="0" i="1">
                            <a:latin typeface="Cambria Math"/>
                          </a:rPr>
                          <m:t>𝑑</m:t>
                        </m:r>
                        <m:r>
                          <a:rPr lang="cs-CZ" sz="1100" b="0" i="1">
                            <a:latin typeface="Cambria Math"/>
                            <a:sym typeface="Symbol"/>
                          </a:rPr>
                          <m:t></m:t>
                        </m:r>
                      </m:num>
                      <m:den>
                        <m:r>
                          <a:rPr lang="cs-CZ" sz="1100" b="0" i="1">
                            <a:latin typeface="Cambria Math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=−</m:t>
                    </m:r>
                    <m:f>
                      <m:f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𝑑𝐴</m:t>
                        </m:r>
                      </m:num>
                      <m:den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−</m:t>
                    </m:r>
                    <m:f>
                      <m:f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𝑑𝐵</m:t>
                        </m:r>
                      </m:num>
                      <m:den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𝑑𝑃</m:t>
                        </m:r>
                      </m:num>
                      <m:den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𝑘𝐴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sSup>
                      <m:sSup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𝐵</m:t>
                        </m:r>
                      </m:e>
                      <m:sup>
                        <m:rad>
                          <m:radPr>
                            <m:degHide m:val="on"/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e>
                        </m:rad>
                      </m:sup>
                    </m:sSup>
                  </m:oMath>
                </m:oMathPara>
              </a14:m>
              <a:endParaRPr lang="cs-CZ">
                <a:effectLst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>
                <a:effectLst/>
              </a:endParaRPr>
            </a:p>
            <a:p>
              <a:endParaRPr lang="cs-CZ" sz="1100"/>
            </a:p>
          </xdr:txBody>
        </xdr:sp>
      </mc:Choice>
      <mc:Fallback xmlns="">
        <xdr:sp macro="" textlink="">
          <xdr:nvSpPr>
            <xdr:cNvPr id="6" name="TextovéPole 5"/>
            <xdr:cNvSpPr txBox="1"/>
          </xdr:nvSpPr>
          <xdr:spPr>
            <a:xfrm>
              <a:off x="6629400" y="361950"/>
              <a:ext cx="2926080" cy="529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cs-CZ" sz="1100" b="0" i="0">
                  <a:latin typeface="Cambria Math"/>
                </a:rPr>
                <a:t>𝑣=(</a:t>
              </a:r>
              <a:r>
                <a:rPr lang="en-GB" sz="1100" b="0" i="0">
                  <a:latin typeface="Cambria Math"/>
                </a:rPr>
                <a:t>𝑑</a:t>
              </a:r>
              <a:r>
                <a:rPr lang="en-GB" sz="1100" b="0" i="0">
                  <a:latin typeface="Cambria Math"/>
                  <a:sym typeface="Symbol"/>
                </a:rPr>
                <a:t></a:t>
              </a:r>
              <a:r>
                <a:rPr lang="cs-CZ" sz="1100" b="0" i="0">
                  <a:latin typeface="Cambria Math"/>
                  <a:sym typeface="Symbol"/>
                </a:rPr>
                <a:t>)/</a:t>
              </a:r>
              <a:r>
                <a:rPr lang="en-GB" sz="1100" b="0" i="0">
                  <a:latin typeface="Cambria Math"/>
                </a:rPr>
                <a:t>𝑉𝑑𝑡=</a:t>
              </a:r>
              <a:r>
                <a:rPr lang="cs-CZ" sz="1100" b="0" i="0">
                  <a:latin typeface="Cambria Math"/>
                </a:rPr>
                <a:t>(𝑑</a:t>
              </a:r>
              <a:r>
                <a:rPr lang="cs-CZ" sz="1100" b="0" i="0">
                  <a:latin typeface="Cambria Math"/>
                  <a:sym typeface="Symbol"/>
                </a:rPr>
                <a:t>)/</a:t>
              </a:r>
              <a:r>
                <a:rPr lang="cs-CZ" sz="1100" b="0" i="0">
                  <a:latin typeface="Cambria Math"/>
                </a:rPr>
                <a:t>𝑑𝑡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=−𝑑𝐴/𝑑𝑡</a:t>
              </a:r>
              <a:r>
                <a:rPr lang="cs-CZ" sz="1100" b="0" i="0">
                  <a:latin typeface="Cambria Math"/>
                </a:rPr>
                <a:t>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−𝑑𝐵/𝑑𝑡=𝑑𝑃/𝑑𝑡=𝑘𝐴 𝐵^√2</a:t>
              </a:r>
              <a:endParaRPr lang="cs-CZ">
                <a:effectLst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>
                <a:effectLst/>
              </a:endParaRPr>
            </a:p>
            <a:p>
              <a:endParaRPr lang="cs-CZ" sz="1100"/>
            </a:p>
          </xdr:txBody>
        </xdr:sp>
      </mc:Fallback>
    </mc:AlternateContent>
    <xdr:clientData/>
  </xdr:oneCellAnchor>
  <xdr:oneCellAnchor>
    <xdr:from>
      <xdr:col>5</xdr:col>
      <xdr:colOff>213360</xdr:colOff>
      <xdr:row>20</xdr:row>
      <xdr:rowOff>129540</xdr:rowOff>
    </xdr:from>
    <xdr:ext cx="914400" cy="4526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ovéPole 6"/>
            <xdr:cNvSpPr txBox="1"/>
          </xdr:nvSpPr>
          <xdr:spPr>
            <a:xfrm>
              <a:off x="3421380" y="3040380"/>
              <a:ext cx="914400" cy="4526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i="1">
                        <a:latin typeface="Cambria Math"/>
                        <a:sym typeface="Symbol"/>
                      </a:rPr>
                      <m:t></m:t>
                    </m:r>
                    <m:r>
                      <a:rPr lang="cs-CZ" sz="1100" b="0" i="1">
                        <a:latin typeface="Cambria Math"/>
                        <a:sym typeface="Symbol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latin typeface="Cambria Math"/>
                            <a:sym typeface="Symbol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  <a:sym typeface="Symbol"/>
                          </a:rPr>
                          <m:t>𝐼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sym typeface="Symbol"/>
                          </a:rPr>
                          <m:t>−</m:t>
                        </m:r>
                        <m:sSub>
                          <m:sSubPr>
                            <m:ctrlPr>
                              <a:rPr lang="en-GB" sz="1100" b="0" i="1">
                                <a:latin typeface="Cambria Math"/>
                                <a:sym typeface="Symbol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  <a:sym typeface="Symbol"/>
                              </a:rPr>
                              <m:t>𝐼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  <a:sym typeface="Symbol"/>
                              </a:rPr>
                              <m:t>0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cs-CZ" sz="1100" b="0" i="1">
                                <a:latin typeface="Cambria Math"/>
                                <a:sym typeface="Symbol"/>
                              </a:rPr>
                            </m:ctrlPr>
                          </m:sSubPr>
                          <m:e>
                            <m:r>
                              <a:rPr lang="cs-CZ" sz="1100" b="0" i="1">
                                <a:latin typeface="Cambria Math" panose="02040503050406030204" pitchFamily="18" charset="0"/>
                                <a:sym typeface="Symbol" panose="05050102010706020507" pitchFamily="18" charset="2"/>
                              </a:rPr>
                              <m:t>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  <a:sym typeface="Symbol"/>
                              </a:rPr>
                              <m:t>𝐼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cs-CZ" sz="1100" b="0">
                <a:sym typeface="Symbol"/>
              </a:endParaRPr>
            </a:p>
          </xdr:txBody>
        </xdr:sp>
      </mc:Choice>
      <mc:Fallback xmlns="">
        <xdr:sp macro="" textlink="">
          <xdr:nvSpPr>
            <xdr:cNvPr id="7" name="TextovéPole 6"/>
            <xdr:cNvSpPr txBox="1"/>
          </xdr:nvSpPr>
          <xdr:spPr>
            <a:xfrm>
              <a:off x="3421380" y="3040380"/>
              <a:ext cx="914400" cy="4526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cs-CZ" sz="1100" i="0">
                  <a:latin typeface="Cambria Math"/>
                  <a:sym typeface="Symbol"/>
                </a:rPr>
                <a:t></a:t>
              </a:r>
              <a:r>
                <a:rPr lang="cs-CZ" sz="1100" b="0" i="0">
                  <a:latin typeface="Cambria Math"/>
                  <a:sym typeface="Symbol"/>
                </a:rPr>
                <a:t>=(</a:t>
              </a:r>
              <a:r>
                <a:rPr lang="en-GB" sz="1100" b="0" i="0">
                  <a:latin typeface="Cambria Math" panose="02040503050406030204" pitchFamily="18" charset="0"/>
                  <a:sym typeface="Symbol"/>
                </a:rPr>
                <a:t>𝐼−𝐼</a:t>
              </a:r>
              <a:r>
                <a:rPr lang="en-GB" sz="1100" b="0" i="0">
                  <a:latin typeface="Cambria Math"/>
                  <a:sym typeface="Symbol"/>
                </a:rPr>
                <a:t>_</a:t>
              </a:r>
              <a:r>
                <a:rPr lang="en-GB" sz="1100" b="0" i="0">
                  <a:latin typeface="Cambria Math" panose="02040503050406030204" pitchFamily="18" charset="0"/>
                  <a:sym typeface="Symbol"/>
                </a:rPr>
                <a:t>0</a:t>
              </a:r>
              <a:r>
                <a:rPr lang="cs-CZ" sz="1100" b="0" i="0">
                  <a:latin typeface="Cambria Math"/>
                  <a:sym typeface="Symbol"/>
                </a:rPr>
                <a:t>)/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</a:t>
              </a:r>
              <a:r>
                <a:rPr lang="cs-CZ" sz="1100" b="0" i="0">
                  <a:latin typeface="Cambria Math"/>
                  <a:sym typeface="Symbol"/>
                </a:rPr>
                <a:t>_</a:t>
              </a:r>
              <a:r>
                <a:rPr lang="en-GB" sz="1100" b="0" i="0">
                  <a:latin typeface="Cambria Math" panose="02040503050406030204" pitchFamily="18" charset="0"/>
                  <a:sym typeface="Symbol"/>
                </a:rPr>
                <a:t>𝐼</a:t>
              </a:r>
              <a:r>
                <a:rPr lang="en-GB" sz="1100" b="0" i="0">
                  <a:latin typeface="Cambria Math"/>
                  <a:sym typeface="Symbol"/>
                </a:rPr>
                <a:t> </a:t>
              </a:r>
              <a:endParaRPr lang="cs-CZ" sz="1100" b="0">
                <a:sym typeface="Symbol"/>
              </a:endParaRPr>
            </a:p>
          </xdr:txBody>
        </xdr:sp>
      </mc:Fallback>
    </mc:AlternateContent>
    <xdr:clientData/>
  </xdr:oneCellAnchor>
  <xdr:twoCellAnchor>
    <xdr:from>
      <xdr:col>16</xdr:col>
      <xdr:colOff>228600</xdr:colOff>
      <xdr:row>4</xdr:row>
      <xdr:rowOff>148590</xdr:rowOff>
    </xdr:from>
    <xdr:to>
      <xdr:col>23</xdr:col>
      <xdr:colOff>533400</xdr:colOff>
      <xdr:row>20</xdr:row>
      <xdr:rowOff>148590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563880</xdr:colOff>
      <xdr:row>32</xdr:row>
      <xdr:rowOff>152400</xdr:rowOff>
    </xdr:from>
    <xdr:to>
      <xdr:col>19</xdr:col>
      <xdr:colOff>274320</xdr:colOff>
      <xdr:row>49</xdr:row>
      <xdr:rowOff>45720</xdr:rowOff>
    </xdr:to>
    <xdr:graphicFrame macro="">
      <xdr:nvGraphicFramePr>
        <xdr:cNvPr id="11" name="Graf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9</xdr:col>
      <xdr:colOff>601980</xdr:colOff>
      <xdr:row>23</xdr:row>
      <xdr:rowOff>72390</xdr:rowOff>
    </xdr:from>
    <xdr:ext cx="1577340" cy="2782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ovéPole 7"/>
            <xdr:cNvSpPr txBox="1"/>
          </xdr:nvSpPr>
          <xdr:spPr>
            <a:xfrm>
              <a:off x="6858000" y="4187190"/>
              <a:ext cx="1577340" cy="2782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</a:rPr>
                          <m:t>𝑤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</a:rPr>
                          <m:t>𝑞</m:t>
                        </m:r>
                      </m:sub>
                    </m:sSub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 </m:t>
                    </m:r>
                    <m:r>
                      <a:rPr lang="cs-CZ" sz="1100" b="0" i="1">
                        <a:latin typeface="Cambria Math"/>
                      </a:rPr>
                      <m:t>𝑉</m:t>
                    </m:r>
                    <m:r>
                      <a:rPr lang="cs-CZ" sz="1100" b="0" i="1">
                        <a:latin typeface="Cambria Math"/>
                      </a:rPr>
                      <m:t> (−</m:t>
                    </m:r>
                    <m:sSub>
                      <m:sSubPr>
                        <m:ctrlPr>
                          <a:rPr lang="cs-CZ" sz="1100" b="0" i="1">
                            <a:latin typeface="Cambria Math"/>
                            <a:sym typeface="Symbol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  <a:sym typeface="Symbol"/>
                          </a:rPr>
                          <m:t>𝐻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  <a:sym typeface="Symbol"/>
                          </a:rPr>
                          <m:t>𝑟</m:t>
                        </m:r>
                      </m:sub>
                    </m:sSub>
                    <m:r>
                      <a:rPr lang="cs-CZ" sz="1100" b="0" i="1">
                        <a:latin typeface="Cambria Math"/>
                        <a:sym typeface="Symbol"/>
                      </a:rPr>
                      <m:t>) 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8" name="TextovéPole 7"/>
            <xdr:cNvSpPr txBox="1"/>
          </xdr:nvSpPr>
          <xdr:spPr>
            <a:xfrm>
              <a:off x="6858000" y="4187190"/>
              <a:ext cx="1577340" cy="2782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𝑤_𝑞=𝑣 𝑉 (−</a:t>
              </a:r>
              <a:r>
                <a:rPr lang="cs-CZ" sz="1100" b="0" i="0">
                  <a:latin typeface="Cambria Math"/>
                  <a:sym typeface="Symbol"/>
                </a:rPr>
                <a:t>𝐻_𝑟) 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13</xdr:col>
      <xdr:colOff>0</xdr:colOff>
      <xdr:row>23</xdr:row>
      <xdr:rowOff>49530</xdr:rowOff>
    </xdr:from>
    <xdr:ext cx="240792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ovéPole 9"/>
            <xdr:cNvSpPr txBox="1"/>
          </xdr:nvSpPr>
          <xdr:spPr>
            <a:xfrm>
              <a:off x="8694420" y="4164330"/>
              <a:ext cx="24079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𝑄</m:t>
                    </m:r>
                    <m:r>
                      <a:rPr lang="cs-CZ" sz="1100" b="0" i="1">
                        <a:latin typeface="Cambria Math"/>
                      </a:rPr>
                      <m:t>= (−</m:t>
                    </m:r>
                    <m:sSub>
                      <m:sSub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𝐻</m:t>
                        </m:r>
                      </m:e>
                      <m:sub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𝑟</m:t>
                        </m:r>
                      </m:sub>
                    </m:sSub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)</m:t>
                    </m:r>
                    <m:r>
                      <a:rPr lang="cs-CZ" sz="1100" b="0" i="1">
                        <a:latin typeface="Cambria Math"/>
                        <a:sym typeface="Symbol"/>
                      </a:rPr>
                      <m:t> </m:t>
                    </m:r>
                    <m:r>
                      <a:rPr lang="cs-CZ" sz="1100" b="0" i="1">
                        <a:latin typeface="Cambria Math"/>
                        <a:sym typeface="Symbol"/>
                      </a:rPr>
                      <m:t>𝑉</m:t>
                    </m:r>
                    <m:r>
                      <a:rPr lang="cs-CZ" sz="1100" b="0" i="1">
                        <a:latin typeface="Cambria Math"/>
                        <a:sym typeface="Symbol"/>
                      </a:rPr>
                      <m:t>= (−</m:t>
                    </m:r>
                    <m:sSub>
                      <m:sSub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𝐻</m:t>
                        </m:r>
                      </m:e>
                      <m:sub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𝑟</m:t>
                        </m:r>
                      </m:sub>
                    </m:sSub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0" name="TextovéPole 9"/>
            <xdr:cNvSpPr txBox="1"/>
          </xdr:nvSpPr>
          <xdr:spPr>
            <a:xfrm>
              <a:off x="8694420" y="4164330"/>
              <a:ext cx="24079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𝑄=</a:t>
              </a:r>
              <a:r>
                <a:rPr lang="cs-CZ" sz="1100" b="0" i="0">
                  <a:latin typeface="Cambria Math"/>
                  <a:sym typeface="Symbol"/>
                </a:rPr>
                <a:t></a:t>
              </a:r>
              <a:r>
                <a:rPr lang="cs-CZ" sz="1100" b="0" i="0">
                  <a:latin typeface="Cambria Math"/>
                </a:rPr>
                <a:t> 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(−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  <a:sym typeface="Symbol"/>
                </a:rPr>
                <a:t>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𝐻_𝑟)</a:t>
              </a:r>
              <a:r>
                <a:rPr lang="cs-CZ" sz="1100" b="0" i="0">
                  <a:latin typeface="Cambria Math"/>
                  <a:sym typeface="Symbol"/>
                </a:rPr>
                <a:t> 𝑉=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(−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  <a:sym typeface="Symbol"/>
                </a:rPr>
                <a:t>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𝐻_𝑟)</a:t>
              </a:r>
              <a:endParaRPr lang="cs-CZ" sz="1100"/>
            </a:p>
          </xdr:txBody>
        </xdr:sp>
      </mc:Fallback>
    </mc:AlternateContent>
    <xdr:clientData/>
  </xdr:oneCellAnchor>
  <xdr:twoCellAnchor>
    <xdr:from>
      <xdr:col>11</xdr:col>
      <xdr:colOff>396240</xdr:colOff>
      <xdr:row>49</xdr:row>
      <xdr:rowOff>15240</xdr:rowOff>
    </xdr:from>
    <xdr:to>
      <xdr:col>19</xdr:col>
      <xdr:colOff>106680</xdr:colOff>
      <xdr:row>65</xdr:row>
      <xdr:rowOff>76200</xdr:rowOff>
    </xdr:to>
    <xdr:graphicFrame macro="">
      <xdr:nvGraphicFramePr>
        <xdr:cNvPr id="12" name="Graf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</xdr:colOff>
      <xdr:row>24</xdr:row>
      <xdr:rowOff>91440</xdr:rowOff>
    </xdr:from>
    <xdr:to>
      <xdr:col>11</xdr:col>
      <xdr:colOff>502920</xdr:colOff>
      <xdr:row>37</xdr:row>
      <xdr:rowOff>60960</xdr:rowOff>
    </xdr:to>
    <xdr:graphicFrame macro="">
      <xdr:nvGraphicFramePr>
        <xdr:cNvPr id="1067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24</xdr:row>
      <xdr:rowOff>7620</xdr:rowOff>
    </xdr:from>
    <xdr:to>
      <xdr:col>6</xdr:col>
      <xdr:colOff>411480</xdr:colOff>
      <xdr:row>37</xdr:row>
      <xdr:rowOff>22860</xdr:rowOff>
    </xdr:to>
    <xdr:graphicFrame macro="">
      <xdr:nvGraphicFramePr>
        <xdr:cNvPr id="1068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0</xdr:colOff>
      <xdr:row>3</xdr:row>
      <xdr:rowOff>0</xdr:rowOff>
    </xdr:from>
    <xdr:to>
      <xdr:col>9</xdr:col>
      <xdr:colOff>30480</xdr:colOff>
      <xdr:row>8</xdr:row>
      <xdr:rowOff>99060</xdr:rowOff>
    </xdr:to>
    <xdr:pic>
      <xdr:nvPicPr>
        <xdr:cNvPr id="1069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1120" y="502920"/>
          <a:ext cx="2042160" cy="937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abSelected="1" workbookViewId="0">
      <selection activeCell="A35" sqref="A35:K82"/>
    </sheetView>
  </sheetViews>
  <sheetFormatPr defaultRowHeight="13.2" x14ac:dyDescent="0.25"/>
  <cols>
    <col min="2" max="2" width="11.21875" customWidth="1"/>
    <col min="9" max="9" width="17.77734375" customWidth="1"/>
    <col min="11" max="11" width="14.5546875" customWidth="1"/>
    <col min="12" max="12" width="11.21875" bestFit="1" customWidth="1"/>
  </cols>
  <sheetData>
    <row r="1" spans="1:15" x14ac:dyDescent="0.25">
      <c r="A1" s="2" t="s">
        <v>74</v>
      </c>
    </row>
    <row r="2" spans="1:15" x14ac:dyDescent="0.25">
      <c r="A2" t="s">
        <v>44</v>
      </c>
      <c r="G2">
        <v>25</v>
      </c>
      <c r="H2" t="s">
        <v>45</v>
      </c>
    </row>
    <row r="4" spans="1:15" ht="15.6" x14ac:dyDescent="0.35">
      <c r="D4" t="s">
        <v>36</v>
      </c>
      <c r="F4" t="s">
        <v>84</v>
      </c>
      <c r="G4">
        <v>-100</v>
      </c>
      <c r="H4" t="s">
        <v>37</v>
      </c>
      <c r="I4" t="s">
        <v>38</v>
      </c>
    </row>
    <row r="5" spans="1:15" x14ac:dyDescent="0.25">
      <c r="I5" t="s">
        <v>50</v>
      </c>
      <c r="J5">
        <v>1E-3</v>
      </c>
      <c r="K5" t="s">
        <v>51</v>
      </c>
    </row>
    <row r="6" spans="1:15" x14ac:dyDescent="0.25">
      <c r="I6" t="s">
        <v>53</v>
      </c>
      <c r="K6" t="s">
        <v>54</v>
      </c>
      <c r="L6">
        <v>1</v>
      </c>
    </row>
    <row r="7" spans="1:15" x14ac:dyDescent="0.25">
      <c r="K7" t="s">
        <v>55</v>
      </c>
      <c r="L7">
        <f>POWER(2,0.5)</f>
        <v>1.4142135623730951</v>
      </c>
      <c r="M7">
        <v>1</v>
      </c>
    </row>
    <row r="9" spans="1:15" x14ac:dyDescent="0.25">
      <c r="A9" t="s">
        <v>39</v>
      </c>
      <c r="E9">
        <v>500</v>
      </c>
      <c r="F9" t="s">
        <v>72</v>
      </c>
      <c r="G9" t="s">
        <v>46</v>
      </c>
      <c r="I9">
        <v>100</v>
      </c>
      <c r="J9" t="s">
        <v>47</v>
      </c>
    </row>
    <row r="10" spans="1:15" ht="15.6" x14ac:dyDescent="0.35">
      <c r="A10" t="s">
        <v>75</v>
      </c>
      <c r="I10" t="s">
        <v>40</v>
      </c>
      <c r="J10">
        <v>1</v>
      </c>
      <c r="K10" t="s">
        <v>41</v>
      </c>
    </row>
    <row r="11" spans="1:15" ht="15.6" x14ac:dyDescent="0.35">
      <c r="A11" t="s">
        <v>70</v>
      </c>
      <c r="I11" t="s">
        <v>42</v>
      </c>
      <c r="J11">
        <v>1</v>
      </c>
      <c r="K11" t="s">
        <v>41</v>
      </c>
    </row>
    <row r="12" spans="1:15" x14ac:dyDescent="0.25">
      <c r="A12" t="s">
        <v>76</v>
      </c>
      <c r="F12">
        <v>10</v>
      </c>
      <c r="G12" t="s">
        <v>77</v>
      </c>
    </row>
    <row r="14" spans="1:15" x14ac:dyDescent="0.25">
      <c r="A14" s="11" t="s">
        <v>56</v>
      </c>
    </row>
    <row r="15" spans="1:15" x14ac:dyDescent="0.25">
      <c r="A15" t="s">
        <v>43</v>
      </c>
      <c r="K15" t="s">
        <v>87</v>
      </c>
    </row>
    <row r="16" spans="1:15" x14ac:dyDescent="0.25">
      <c r="A16" t="s">
        <v>78</v>
      </c>
      <c r="K16" t="s">
        <v>48</v>
      </c>
      <c r="L16">
        <v>4.2</v>
      </c>
      <c r="M16" t="s">
        <v>85</v>
      </c>
      <c r="O16" t="s">
        <v>86</v>
      </c>
    </row>
    <row r="19" spans="1:15" x14ac:dyDescent="0.25">
      <c r="A19" s="11" t="s">
        <v>49</v>
      </c>
    </row>
    <row r="20" spans="1:15" x14ac:dyDescent="0.25">
      <c r="A20" t="s">
        <v>59</v>
      </c>
      <c r="D20">
        <v>0.1</v>
      </c>
      <c r="E20" t="s">
        <v>57</v>
      </c>
      <c r="F20" t="s">
        <v>52</v>
      </c>
      <c r="H20">
        <v>1.5</v>
      </c>
      <c r="I20" t="s">
        <v>61</v>
      </c>
    </row>
    <row r="21" spans="1:15" x14ac:dyDescent="0.25">
      <c r="A21" t="s">
        <v>62</v>
      </c>
      <c r="J21" s="10" t="s">
        <v>60</v>
      </c>
      <c r="O21" t="s">
        <v>58</v>
      </c>
    </row>
    <row r="22" spans="1:15" x14ac:dyDescent="0.25">
      <c r="A22" t="s">
        <v>64</v>
      </c>
    </row>
    <row r="24" spans="1:15" x14ac:dyDescent="0.25">
      <c r="A24" t="s">
        <v>79</v>
      </c>
    </row>
    <row r="25" spans="1:15" x14ac:dyDescent="0.25">
      <c r="A25" t="s">
        <v>80</v>
      </c>
      <c r="D25" s="17"/>
    </row>
    <row r="26" spans="1:15" x14ac:dyDescent="0.25">
      <c r="A26" t="s">
        <v>83</v>
      </c>
    </row>
    <row r="27" spans="1:15" x14ac:dyDescent="0.25">
      <c r="A27" t="s">
        <v>88</v>
      </c>
      <c r="F27">
        <f>F12</f>
        <v>10</v>
      </c>
      <c r="G27" t="s">
        <v>89</v>
      </c>
      <c r="H27">
        <f>$G$2</f>
        <v>25</v>
      </c>
      <c r="I27" t="s">
        <v>77</v>
      </c>
      <c r="J27" t="s">
        <v>90</v>
      </c>
      <c r="L27" s="16"/>
      <c r="M27" t="s">
        <v>91</v>
      </c>
    </row>
    <row r="28" spans="1:15" x14ac:dyDescent="0.25">
      <c r="A28" t="s">
        <v>93</v>
      </c>
    </row>
    <row r="29" spans="1:15" x14ac:dyDescent="0.25">
      <c r="A29" s="2" t="s">
        <v>94</v>
      </c>
    </row>
    <row r="30" spans="1:15" x14ac:dyDescent="0.25">
      <c r="A30" t="s">
        <v>95</v>
      </c>
      <c r="L30" s="16"/>
      <c r="M30" t="s">
        <v>96</v>
      </c>
    </row>
    <row r="31" spans="1:15" x14ac:dyDescent="0.25">
      <c r="A31" t="s">
        <v>97</v>
      </c>
      <c r="L31" s="16"/>
      <c r="M31" t="s">
        <v>96</v>
      </c>
    </row>
    <row r="32" spans="1:15" x14ac:dyDescent="0.25">
      <c r="L32" s="17"/>
    </row>
    <row r="34" spans="1:11" x14ac:dyDescent="0.25">
      <c r="A34" t="s">
        <v>71</v>
      </c>
      <c r="B34" t="s">
        <v>73</v>
      </c>
      <c r="C34" s="9" t="s">
        <v>63</v>
      </c>
      <c r="D34" t="s">
        <v>65</v>
      </c>
      <c r="E34" t="s">
        <v>66</v>
      </c>
      <c r="F34" t="s">
        <v>67</v>
      </c>
      <c r="G34" t="s">
        <v>68</v>
      </c>
      <c r="H34" s="9" t="s">
        <v>69</v>
      </c>
      <c r="I34" t="s">
        <v>81</v>
      </c>
      <c r="J34" t="s">
        <v>82</v>
      </c>
      <c r="K34" t="s">
        <v>92</v>
      </c>
    </row>
    <row r="35" spans="1:1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</row>
    <row r="36" spans="1:1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</row>
    <row r="37" spans="1:1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</row>
    <row r="38" spans="1:1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16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6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</row>
    <row r="51" spans="1:16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6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</row>
    <row r="53" spans="1:16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6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</row>
    <row r="55" spans="1:16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</row>
    <row r="56" spans="1:16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6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spans="1:16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6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6" s="2" customFormat="1" x14ac:dyDescent="0.25">
      <c r="A60" s="18"/>
      <c r="B60" s="18"/>
      <c r="C60" s="18"/>
      <c r="D60" s="18"/>
      <c r="E60" s="18"/>
      <c r="F60" s="18"/>
      <c r="G60" s="18"/>
      <c r="H60" s="18"/>
      <c r="I60" s="16"/>
      <c r="J60" s="16"/>
      <c r="K60" s="16"/>
      <c r="N60"/>
      <c r="P60"/>
    </row>
    <row r="61" spans="1:16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</row>
    <row r="62" spans="1:16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6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16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25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25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25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</row>
    <row r="68" spans="1:25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25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Y69" s="1"/>
    </row>
    <row r="70" spans="1:25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Y70" s="1"/>
    </row>
    <row r="71" spans="1:25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Y71" s="1"/>
    </row>
    <row r="72" spans="1:25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Y72" s="1"/>
    </row>
    <row r="73" spans="1:25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Y73" s="1"/>
    </row>
    <row r="74" spans="1:25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</row>
    <row r="75" spans="1:25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25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</row>
    <row r="77" spans="1:25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</row>
    <row r="78" spans="1:25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R78" s="12"/>
      <c r="S78" s="13"/>
    </row>
    <row r="79" spans="1:25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R79" s="12"/>
      <c r="S79" s="13"/>
      <c r="T79" s="1"/>
    </row>
    <row r="80" spans="1:25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R80" s="14"/>
      <c r="S80" s="15"/>
      <c r="T80" s="1"/>
    </row>
    <row r="81" spans="1:20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R81" s="14"/>
      <c r="S81" s="15"/>
      <c r="T81" s="1"/>
    </row>
    <row r="82" spans="1:20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/>
  </sheetViews>
  <sheetFormatPr defaultRowHeight="13.2" x14ac:dyDescent="0.25"/>
  <cols>
    <col min="1" max="1" width="22.6640625" customWidth="1"/>
    <col min="2" max="2" width="10.5546875" customWidth="1"/>
    <col min="3" max="3" width="10.44140625" customWidth="1"/>
    <col min="4" max="4" width="10.33203125" customWidth="1"/>
    <col min="5" max="5" width="10.44140625" customWidth="1"/>
    <col min="6" max="6" width="10.6640625" customWidth="1"/>
    <col min="7" max="7" width="9.88671875" customWidth="1"/>
    <col min="8" max="8" width="10.5546875" customWidth="1"/>
    <col min="10" max="10" width="12.109375" customWidth="1"/>
  </cols>
  <sheetData>
    <row r="1" spans="1:14" x14ac:dyDescent="0.25">
      <c r="A1" s="2" t="s">
        <v>35</v>
      </c>
      <c r="E1" t="s">
        <v>0</v>
      </c>
      <c r="H1" t="s">
        <v>1</v>
      </c>
      <c r="J1" t="s">
        <v>2</v>
      </c>
      <c r="K1" s="3">
        <v>3.3E-10</v>
      </c>
      <c r="L1" t="s">
        <v>3</v>
      </c>
    </row>
    <row r="2" spans="1:14" x14ac:dyDescent="0.25">
      <c r="A2" t="s">
        <v>4</v>
      </c>
      <c r="J2" t="s">
        <v>5</v>
      </c>
      <c r="K2" s="3">
        <v>2.5400000000000002E-7</v>
      </c>
      <c r="L2" t="s">
        <v>3</v>
      </c>
    </row>
    <row r="3" spans="1:14" x14ac:dyDescent="0.25">
      <c r="A3" t="s">
        <v>6</v>
      </c>
    </row>
    <row r="5" spans="1:14" x14ac:dyDescent="0.25">
      <c r="A5" t="s">
        <v>7</v>
      </c>
      <c r="C5">
        <v>40</v>
      </c>
      <c r="D5" t="s">
        <v>34</v>
      </c>
    </row>
    <row r="6" spans="1:14" x14ac:dyDescent="0.25">
      <c r="A6" t="s">
        <v>8</v>
      </c>
      <c r="C6">
        <v>4</v>
      </c>
      <c r="D6" t="s">
        <v>9</v>
      </c>
    </row>
    <row r="8" spans="1:14" x14ac:dyDescent="0.25">
      <c r="A8" t="s">
        <v>10</v>
      </c>
      <c r="C8">
        <v>0.25</v>
      </c>
      <c r="D8" t="s">
        <v>11</v>
      </c>
    </row>
    <row r="10" spans="1:14" x14ac:dyDescent="0.25">
      <c r="A10" t="s">
        <v>12</v>
      </c>
      <c r="L10" t="s">
        <v>13</v>
      </c>
    </row>
    <row r="11" spans="1:14" x14ac:dyDescent="0.25">
      <c r="A11" t="s">
        <v>32</v>
      </c>
    </row>
    <row r="12" spans="1:14" x14ac:dyDescent="0.25">
      <c r="A12" t="s">
        <v>14</v>
      </c>
      <c r="K12" t="s">
        <v>15</v>
      </c>
    </row>
    <row r="13" spans="1:14" x14ac:dyDescent="0.25">
      <c r="F13" t="s">
        <v>14</v>
      </c>
      <c r="G13">
        <f>C8/(C6*0.01)</f>
        <v>6.25</v>
      </c>
      <c r="H13" t="s">
        <v>16</v>
      </c>
      <c r="J13" t="s">
        <v>27</v>
      </c>
      <c r="K13" s="7">
        <v>10</v>
      </c>
      <c r="L13" t="s">
        <v>17</v>
      </c>
      <c r="N13">
        <v>19.53125</v>
      </c>
    </row>
    <row r="14" spans="1:14" x14ac:dyDescent="0.25">
      <c r="A14" t="s">
        <v>18</v>
      </c>
      <c r="J14" t="s">
        <v>19</v>
      </c>
      <c r="K14" s="1">
        <v>10</v>
      </c>
      <c r="L14" t="s">
        <v>20</v>
      </c>
    </row>
    <row r="15" spans="1:14" x14ac:dyDescent="0.25">
      <c r="A15" s="5" t="s">
        <v>21</v>
      </c>
      <c r="B15" s="5">
        <v>0</v>
      </c>
      <c r="C15" s="5">
        <v>0.02</v>
      </c>
      <c r="D15" s="5">
        <v>0.05</v>
      </c>
      <c r="E15" s="5">
        <v>0.1</v>
      </c>
      <c r="F15" s="5">
        <v>0.15</v>
      </c>
      <c r="G15" s="5">
        <v>0.25</v>
      </c>
      <c r="H15" s="5">
        <v>0.3</v>
      </c>
      <c r="J15" t="s">
        <v>33</v>
      </c>
      <c r="K15">
        <f>LN(2)/K13</f>
        <v>6.9314718055994526E-2</v>
      </c>
      <c r="L15" t="s">
        <v>22</v>
      </c>
    </row>
    <row r="16" spans="1:14" x14ac:dyDescent="0.25">
      <c r="A16" s="5" t="s">
        <v>31</v>
      </c>
      <c r="B16" s="5">
        <v>0</v>
      </c>
      <c r="C16" s="5">
        <v>-6.5000000000000002E-2</v>
      </c>
      <c r="D16" s="5">
        <v>-0.15625</v>
      </c>
      <c r="E16" s="5">
        <v>-0.315</v>
      </c>
      <c r="F16" s="5">
        <v>-0.46875</v>
      </c>
      <c r="G16" s="5">
        <v>-0.78249999999999997</v>
      </c>
      <c r="H16" s="5">
        <v>-0.9375</v>
      </c>
    </row>
    <row r="17" spans="1:12" x14ac:dyDescent="0.25">
      <c r="A17" s="5" t="s">
        <v>30</v>
      </c>
      <c r="B17" s="6">
        <f>$K$1*EXP(B16)</f>
        <v>3.3E-10</v>
      </c>
      <c r="C17" s="6">
        <f t="shared" ref="C17:H17" si="0">$K$1*EXP(C16)</f>
        <v>3.0923226291454314E-10</v>
      </c>
      <c r="D17" s="6">
        <f t="shared" si="0"/>
        <v>2.8226395801144941E-10</v>
      </c>
      <c r="E17" s="6">
        <f t="shared" si="0"/>
        <v>2.4083032850878873E-10</v>
      </c>
      <c r="F17" s="6">
        <f t="shared" si="0"/>
        <v>2.0650872316951507E-10</v>
      </c>
      <c r="G17" s="6">
        <f t="shared" si="0"/>
        <v>1.5089627110889956E-10</v>
      </c>
      <c r="H17" s="6">
        <f t="shared" si="0"/>
        <v>1.2922985680334367E-10</v>
      </c>
    </row>
    <row r="18" spans="1:12" x14ac:dyDescent="0.25">
      <c r="A18" s="4" t="s">
        <v>23</v>
      </c>
      <c r="B18" s="4">
        <f>B15/$G$13</f>
        <v>0</v>
      </c>
      <c r="C18" s="4">
        <f t="shared" ref="C18:H18" si="1">C15/$G$13</f>
        <v>3.2000000000000002E-3</v>
      </c>
      <c r="D18" s="4">
        <f t="shared" si="1"/>
        <v>8.0000000000000002E-3</v>
      </c>
      <c r="E18" s="4">
        <f t="shared" si="1"/>
        <v>1.6E-2</v>
      </c>
      <c r="F18" s="4">
        <f t="shared" si="1"/>
        <v>2.4E-2</v>
      </c>
      <c r="G18" s="4">
        <f t="shared" si="1"/>
        <v>0.04</v>
      </c>
      <c r="H18" s="4">
        <f t="shared" si="1"/>
        <v>4.8000000000000001E-2</v>
      </c>
      <c r="I18" s="4"/>
      <c r="J18" s="4"/>
      <c r="K18" s="4"/>
      <c r="L18" s="4"/>
    </row>
    <row r="19" spans="1:12" x14ac:dyDescent="0.25">
      <c r="A19" s="7" t="s">
        <v>24</v>
      </c>
      <c r="B19" s="7">
        <f t="shared" ref="B19:H19" si="2">$K$1*EXP(-$K$13*B18)</f>
        <v>3.3E-10</v>
      </c>
      <c r="C19" s="7">
        <f t="shared" si="2"/>
        <v>3.1960717208613519E-10</v>
      </c>
      <c r="D19" s="7">
        <f t="shared" si="2"/>
        <v>3.046283943075898E-10</v>
      </c>
      <c r="E19" s="7">
        <f t="shared" si="2"/>
        <v>2.8120745035884973E-10</v>
      </c>
      <c r="F19" s="7">
        <f t="shared" si="2"/>
        <v>2.5958719415196264E-10</v>
      </c>
      <c r="G19" s="7">
        <f t="shared" si="2"/>
        <v>2.2120561519176098E-10</v>
      </c>
      <c r="H19" s="7">
        <f t="shared" si="2"/>
        <v>2.0419851929602647E-10</v>
      </c>
      <c r="I19" s="4"/>
      <c r="J19" s="4"/>
      <c r="K19" s="4"/>
      <c r="L19" s="4"/>
    </row>
    <row r="20" spans="1:12" x14ac:dyDescent="0.25">
      <c r="A20" s="7" t="s">
        <v>25</v>
      </c>
      <c r="B20" s="7">
        <f t="shared" ref="B20:H20" si="3">-$K$13*B18</f>
        <v>0</v>
      </c>
      <c r="C20" s="7">
        <f t="shared" si="3"/>
        <v>-3.2000000000000001E-2</v>
      </c>
      <c r="D20" s="7">
        <f t="shared" si="3"/>
        <v>-0.08</v>
      </c>
      <c r="E20" s="7">
        <f t="shared" si="3"/>
        <v>-0.16</v>
      </c>
      <c r="F20" s="7">
        <f t="shared" si="3"/>
        <v>-0.24</v>
      </c>
      <c r="G20" s="7">
        <f t="shared" si="3"/>
        <v>-0.4</v>
      </c>
      <c r="H20" s="7">
        <f t="shared" si="3"/>
        <v>-0.48</v>
      </c>
      <c r="I20" s="4"/>
      <c r="J20" s="4"/>
      <c r="K20" s="4"/>
      <c r="L20" s="4"/>
    </row>
    <row r="21" spans="1:12" x14ac:dyDescent="0.25">
      <c r="A21" s="4"/>
      <c r="B21" s="4"/>
      <c r="C21" s="4"/>
      <c r="D21" s="4"/>
      <c r="E21" s="4"/>
      <c r="F21" s="4"/>
      <c r="G21" s="4"/>
      <c r="H21" s="4"/>
      <c r="I21" s="4"/>
      <c r="J21" s="4" t="s">
        <v>26</v>
      </c>
      <c r="K21" s="4"/>
      <c r="L21" s="4"/>
    </row>
    <row r="22" spans="1:12" x14ac:dyDescent="0.25">
      <c r="A22" s="4" t="s">
        <v>28</v>
      </c>
      <c r="B22" s="4">
        <f t="shared" ref="B22:H22" si="4">POWER((B19-B17),2)</f>
        <v>0</v>
      </c>
      <c r="C22" s="4">
        <f t="shared" si="4"/>
        <v>1.0763874031878481E-22</v>
      </c>
      <c r="D22" s="4">
        <f t="shared" si="4"/>
        <v>5.0016801084412183E-22</v>
      </c>
      <c r="E22" s="4">
        <f t="shared" si="4"/>
        <v>1.6303119688946737E-21</v>
      </c>
      <c r="F22" s="4">
        <f t="shared" si="4"/>
        <v>2.8173240818345295E-21</v>
      </c>
      <c r="G22" s="4">
        <f t="shared" si="4"/>
        <v>4.9434038653621998E-21</v>
      </c>
      <c r="H22" s="4">
        <f t="shared" si="4"/>
        <v>5.6203003559417849E-21</v>
      </c>
      <c r="I22" s="4"/>
      <c r="J22" s="4">
        <f>SUM(B22:H22)</f>
        <v>1.5619147023196095E-20</v>
      </c>
      <c r="K22" s="4"/>
      <c r="L22" s="8">
        <v>9.1800000000000002E-20</v>
      </c>
    </row>
    <row r="23" spans="1:12" x14ac:dyDescent="0.25">
      <c r="A23" s="4" t="s">
        <v>29</v>
      </c>
      <c r="B23" s="4">
        <f>POWER((B20-B16),2)</f>
        <v>0</v>
      </c>
      <c r="C23" s="4">
        <f t="shared" ref="C23:H23" si="5">POWER((C20-C16),2)</f>
        <v>1.0890000000000001E-3</v>
      </c>
      <c r="D23" s="4">
        <f t="shared" si="5"/>
        <v>5.8140624999999998E-3</v>
      </c>
      <c r="E23" s="4">
        <f t="shared" si="5"/>
        <v>2.4025000000000001E-2</v>
      </c>
      <c r="F23" s="4">
        <f t="shared" si="5"/>
        <v>5.2326562500000007E-2</v>
      </c>
      <c r="G23" s="4">
        <f t="shared" si="5"/>
        <v>0.14630624999999997</v>
      </c>
      <c r="H23" s="4">
        <f t="shared" si="5"/>
        <v>0.20930625000000003</v>
      </c>
      <c r="I23" s="4"/>
      <c r="J23" s="4">
        <f>SUM(B23:H23)</f>
        <v>0.43886712500000002</v>
      </c>
      <c r="K23" s="4"/>
      <c r="L23" s="4"/>
    </row>
    <row r="24" spans="1:12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120" verticalDpi="144" r:id="rId1"/>
  <headerFooter alignWithMargins="0">
    <oddHeader>&amp;A</oddHeader>
    <oddFooter>Strana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Vsázkový reaktor</vt:lpstr>
      <vt:lpstr>List1</vt:lpstr>
      <vt:lpstr>List2</vt:lpstr>
    </vt:vector>
  </TitlesOfParts>
  <Company>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Sopousek</dc:creator>
  <cp:lastModifiedBy>Student</cp:lastModifiedBy>
  <cp:lastPrinted>1999-05-17T07:25:20Z</cp:lastPrinted>
  <dcterms:created xsi:type="dcterms:W3CDTF">1999-05-17T07:31:51Z</dcterms:created>
  <dcterms:modified xsi:type="dcterms:W3CDTF">2021-04-06T09:59:23Z</dcterms:modified>
</cp:coreProperties>
</file>