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ikucera/Documents/Work/School/C8113 - Metody v Biotechnologii/"/>
    </mc:Choice>
  </mc:AlternateContent>
  <xr:revisionPtr revIDLastSave="0" documentId="13_ncr:1_{1156FD88-1E58-404C-95D4-807C9DE6EBB9}" xr6:coauthVersionLast="47" xr6:coauthVersionMax="47" xr10:uidLastSave="{00000000-0000-0000-0000-000000000000}"/>
  <bookViews>
    <workbookView xWindow="2360" yWindow="3220" windowWidth="27440" windowHeight="15160" xr2:uid="{1783FFF6-254D-45A7-B165-D1760375DB78}"/>
  </bookViews>
  <sheets>
    <sheet name="simu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K2" i="1" s="1"/>
  <c r="E3" i="1"/>
  <c r="K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  <c r="F3" i="1" l="1"/>
  <c r="J3" i="1" s="1"/>
  <c r="K8" i="1" l="1"/>
  <c r="F4" i="1" l="1"/>
  <c r="H3" i="1"/>
  <c r="K13" i="1"/>
  <c r="H4" i="1" l="1"/>
  <c r="F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" i="1"/>
  <c r="K26" i="1" l="1"/>
  <c r="K6" i="1"/>
  <c r="K7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F2" i="1"/>
  <c r="H2" i="1" s="1"/>
  <c r="K4" i="1"/>
  <c r="K5" i="1"/>
  <c r="H5" i="1" l="1"/>
  <c r="J4" i="1"/>
  <c r="F6" i="1" l="1"/>
  <c r="H6" i="1" s="1"/>
  <c r="J5" i="1"/>
  <c r="F7" i="1" l="1"/>
  <c r="H7" i="1" s="1"/>
  <c r="J6" i="1"/>
  <c r="J7" i="1" l="1"/>
  <c r="F8" i="1"/>
  <c r="F9" i="1" l="1"/>
  <c r="H9" i="1" s="1"/>
  <c r="H8" i="1"/>
  <c r="J8" i="1"/>
  <c r="J9" i="1" l="1"/>
  <c r="F10" i="1"/>
  <c r="H10" i="1" s="1"/>
  <c r="J10" i="1" l="1"/>
  <c r="F11" i="1"/>
  <c r="H11" i="1" s="1"/>
  <c r="J11" i="1" l="1"/>
  <c r="F12" i="1"/>
  <c r="H12" i="1" s="1"/>
  <c r="F13" i="1" l="1"/>
  <c r="H13" i="1" s="1"/>
  <c r="J12" i="1"/>
  <c r="J13" i="1" l="1"/>
  <c r="F14" i="1"/>
  <c r="H14" i="1" s="1"/>
  <c r="J14" i="1" l="1"/>
  <c r="F15" i="1"/>
  <c r="H15" i="1" s="1"/>
  <c r="F16" i="1" l="1"/>
  <c r="H16" i="1" s="1"/>
  <c r="J15" i="1"/>
  <c r="J16" i="1" l="1"/>
  <c r="F17" i="1"/>
  <c r="H17" i="1" s="1"/>
  <c r="J17" i="1" l="1"/>
  <c r="F18" i="1"/>
  <c r="H18" i="1" s="1"/>
  <c r="F19" i="1" l="1"/>
  <c r="H19" i="1" s="1"/>
  <c r="J18" i="1"/>
  <c r="J19" i="1" l="1"/>
  <c r="F20" i="1"/>
  <c r="H20" i="1" s="1"/>
  <c r="J20" i="1" l="1"/>
  <c r="F21" i="1"/>
  <c r="H21" i="1" s="1"/>
  <c r="J21" i="1" l="1"/>
  <c r="F22" i="1"/>
  <c r="H22" i="1" s="1"/>
  <c r="J22" i="1" l="1"/>
  <c r="F23" i="1"/>
  <c r="H23" i="1" s="1"/>
  <c r="F24" i="1" l="1"/>
  <c r="H24" i="1" s="1"/>
  <c r="J23" i="1"/>
  <c r="J24" i="1" l="1"/>
  <c r="F25" i="1"/>
  <c r="H25" i="1" s="1"/>
  <c r="F26" i="1" l="1"/>
  <c r="H26" i="1" s="1"/>
  <c r="J25" i="1"/>
  <c r="J26" i="1" l="1"/>
</calcChain>
</file>

<file path=xl/sharedStrings.xml><?xml version="1.0" encoding="utf-8"?>
<sst xmlns="http://schemas.openxmlformats.org/spreadsheetml/2006/main" count="15" uniqueCount="15">
  <si>
    <t>t [h]</t>
  </si>
  <si>
    <r>
      <t>q</t>
    </r>
    <r>
      <rPr>
        <b/>
        <vertAlign val="subscript"/>
        <sz val="11"/>
        <color theme="1"/>
        <rFont val="Calibri"/>
        <family val="2"/>
        <charset val="238"/>
        <scheme val="minor"/>
      </rPr>
      <t>S,f</t>
    </r>
    <r>
      <rPr>
        <b/>
        <sz val="11"/>
        <color theme="1"/>
        <rFont val="Calibri"/>
        <family val="2"/>
        <charset val="238"/>
        <scheme val="minor"/>
      </rPr>
      <t xml:space="preserve"> [l/h] 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</si>
  <si>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 xml:space="preserve"> [l]</t>
    </r>
  </si>
  <si>
    <r>
      <t>m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</si>
  <si>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[g/l]</t>
    </r>
    <r>
      <rPr>
        <b/>
        <sz val="8"/>
        <color theme="1"/>
        <rFont val="Calibri"/>
        <family val="2"/>
        <charset val="238"/>
        <scheme val="minor"/>
      </rPr>
      <t xml:space="preserve"> </t>
    </r>
  </si>
  <si>
    <r>
      <t>∑c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[g/l]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</si>
  <si>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pum</t>
    </r>
    <r>
      <rPr>
        <b/>
        <sz val="11"/>
        <color theme="1"/>
        <rFont val="Calibri"/>
        <family val="2"/>
        <charset val="238"/>
        <scheme val="minor"/>
      </rPr>
      <t xml:space="preserve"> [%]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</si>
  <si>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 xml:space="preserve"> [g/l]</t>
    </r>
  </si>
  <si>
    <r>
      <t>Y</t>
    </r>
    <r>
      <rPr>
        <b/>
        <vertAlign val="subscript"/>
        <sz val="11"/>
        <color theme="1"/>
        <rFont val="Calibri"/>
        <family val="2"/>
        <charset val="238"/>
        <scheme val="minor"/>
      </rPr>
      <t>X/S</t>
    </r>
    <r>
      <rPr>
        <b/>
        <sz val="11"/>
        <color theme="1"/>
        <rFont val="Calibri"/>
        <family val="2"/>
        <charset val="238"/>
        <scheme val="minor"/>
      </rPr>
      <t xml:space="preserve"> [g/g]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</si>
  <si>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X,0</t>
    </r>
    <r>
      <rPr>
        <b/>
        <sz val="11"/>
        <color theme="1"/>
        <rFont val="Calibri"/>
        <family val="2"/>
        <charset val="238"/>
        <scheme val="minor"/>
      </rPr>
      <t xml:space="preserve"> [g/l]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</si>
  <si>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S,0</t>
    </r>
    <r>
      <rPr>
        <b/>
        <sz val="11"/>
        <color theme="1"/>
        <rFont val="Calibri"/>
        <family val="2"/>
        <charset val="238"/>
        <scheme val="minor"/>
      </rPr>
      <t xml:space="preserve"> [g/l]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</si>
  <si>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R,0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[l]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</si>
  <si>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S,f</t>
    </r>
    <r>
      <rPr>
        <b/>
        <sz val="11"/>
        <color theme="1"/>
        <rFont val="Calibri"/>
        <family val="2"/>
        <charset val="238"/>
        <scheme val="minor"/>
      </rPr>
      <t xml:space="preserve"> [g/l]</t>
    </r>
  </si>
  <si>
    <r>
      <t>µ</t>
    </r>
    <r>
      <rPr>
        <b/>
        <vertAlign val="subscript"/>
        <sz val="11"/>
        <color theme="1"/>
        <rFont val="Calibri"/>
        <family val="2"/>
        <charset val="238"/>
      </rPr>
      <t>set1</t>
    </r>
    <r>
      <rPr>
        <b/>
        <sz val="11"/>
        <color theme="1"/>
        <rFont val="Calibri"/>
        <family val="2"/>
        <charset val="238"/>
      </rPr>
      <t xml:space="preserve"> [h</t>
    </r>
    <r>
      <rPr>
        <b/>
        <vertAlign val="superscript"/>
        <sz val="11"/>
        <color theme="1"/>
        <rFont val="Calibri"/>
        <family val="2"/>
        <charset val="238"/>
      </rPr>
      <t>-1</t>
    </r>
    <r>
      <rPr>
        <b/>
        <sz val="11"/>
        <color theme="1"/>
        <rFont val="Calibri"/>
        <family val="2"/>
        <charset val="238"/>
      </rPr>
      <t>]</t>
    </r>
  </si>
  <si>
    <r>
      <t>v</t>
    </r>
    <r>
      <rPr>
        <b/>
        <vertAlign val="subscript"/>
        <sz val="11"/>
        <color theme="1"/>
        <rFont val="Calibri"/>
        <family val="2"/>
        <charset val="238"/>
      </rPr>
      <t>pum,max</t>
    </r>
    <r>
      <rPr>
        <b/>
        <sz val="11"/>
        <color theme="1"/>
        <rFont val="Calibri"/>
        <family val="2"/>
        <charset val="238"/>
      </rPr>
      <t xml:space="preserve"> [ml/h]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</si>
</sst>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simulace!$D$1</c:f>
              <c:strCache>
                <c:ptCount val="1"/>
                <c:pt idx="0">
                  <c:v>t [h]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simulace!$D$2:$D$32</c15:sqref>
                  </c15:fullRef>
                </c:ext>
              </c:extLst>
              <c:f>(simulace!$D$2:$D$26,simulace!$D$31)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simulace!$E$2:$E$32</c15:sqref>
                  </c15:fullRef>
                </c:ext>
              </c:extLst>
              <c:f>(simulace!$E$2:$E$26,simulace!$E$31)</c:f>
              <c:numCache>
                <c:formatCode>0.0000</c:formatCode>
                <c:ptCount val="26"/>
                <c:pt idx="0">
                  <c:v>5.3206261045190602E-3</c:v>
                </c:pt>
                <c:pt idx="1">
                  <c:v>6.1816856009842373E-3</c:v>
                </c:pt>
                <c:pt idx="2">
                  <c:v>7.1820940090038532E-3</c:v>
                </c:pt>
                <c:pt idx="3">
                  <c:v>8.34440275415433E-3</c:v>
                </c:pt>
                <c:pt idx="4">
                  <c:v>9.6948128548926971E-3</c:v>
                </c:pt>
                <c:pt idx="5">
                  <c:v>1.1263765551656682E-2</c:v>
                </c:pt>
                <c:pt idx="6">
                  <c:v>1.3086628519977961E-2</c:v>
                </c:pt>
                <c:pt idx="7">
                  <c:v>1.5204493136374949E-2</c:v>
                </c:pt>
                <c:pt idx="8">
                  <c:v>1.7665100769167566E-2</c:v>
                </c:pt>
                <c:pt idx="9">
                  <c:v>2.0523918974864611E-2</c:v>
                </c:pt>
                <c:pt idx="10">
                  <c:v>2.3845391859978464E-2</c:v>
                </c:pt>
                <c:pt idx="11">
                  <c:v>2.7704392794197247E-2</c:v>
                </c:pt>
                <c:pt idx="12">
                  <c:v>3.2187912222293058E-2</c:v>
                </c:pt>
                <c:pt idx="13">
                  <c:v>3.7397018621792309E-2</c:v>
                </c:pt>
                <c:pt idx="14">
                  <c:v>4.3449136810745581E-2</c:v>
                </c:pt>
                <c:pt idx="15">
                  <c:v>5.0480694963710153E-2</c:v>
                </c:pt>
                <c:pt idx="16">
                  <c:v>5.8650200005559636E-2</c:v>
                </c:pt>
                <c:pt idx="17">
                  <c:v>6.814181070932171E-2</c:v>
                </c:pt>
                <c:pt idx="18">
                  <c:v>7.9169489043598801E-2</c:v>
                </c:pt>
                <c:pt idx="19">
                  <c:v>9.1981823350154743E-2</c:v>
                </c:pt>
                <c:pt idx="20">
                  <c:v>0.10686763207679376</c:v>
                </c:pt>
                <c:pt idx="21">
                  <c:v>0.12416247438610643</c:v>
                </c:pt>
                <c:pt idx="22">
                  <c:v>0.1442562144036518</c:v>
                </c:pt>
                <c:pt idx="23">
                  <c:v>0.16760180962051563</c:v>
                </c:pt>
                <c:pt idx="24">
                  <c:v>0.19472552156034165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B-4B69-A259-43317EEA339D}"/>
            </c:ext>
          </c:extLst>
        </c:ser>
        <c:ser>
          <c:idx val="1"/>
          <c:order val="1"/>
          <c:tx>
            <c:strRef>
              <c:f>simulace!$F$1</c:f>
              <c:strCache>
                <c:ptCount val="1"/>
                <c:pt idx="0">
                  <c:v>VR [l]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simulace!$D$2:$D$33</c15:sqref>
                  </c15:fullRef>
                </c:ext>
              </c:extLst>
              <c:f>(simulace!$D$2:$D$26,simulace!$D$31,simulace!$D$33)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simulace!$F$2:$F$32</c15:sqref>
                  </c15:fullRef>
                </c:ext>
              </c:extLst>
              <c:f>(simulace!$F$2:$F$26,simulace!$F$31)</c:f>
              <c:numCache>
                <c:formatCode>0.000</c:formatCode>
                <c:ptCount val="26"/>
                <c:pt idx="0">
                  <c:v>1</c:v>
                </c:pt>
                <c:pt idx="1">
                  <c:v>1.0057403966431013</c:v>
                </c:pt>
                <c:pt idx="2">
                  <c:v>1.0124097860298988</c:v>
                </c:pt>
                <c:pt idx="3">
                  <c:v>1.0201585109975686</c:v>
                </c:pt>
                <c:pt idx="4">
                  <c:v>1.029161245002491</c:v>
                </c:pt>
                <c:pt idx="5">
                  <c:v>1.0396209296475842</c:v>
                </c:pt>
                <c:pt idx="6">
                  <c:v>1.0517733494363928</c:v>
                </c:pt>
                <c:pt idx="7">
                  <c:v>1.0658924468790394</c:v>
                </c:pt>
                <c:pt idx="8">
                  <c:v>1.0822964977643235</c:v>
                </c:pt>
                <c:pt idx="9">
                  <c:v>1.1013552858023037</c:v>
                </c:pt>
                <c:pt idx="10">
                  <c:v>1.1234984383697295</c:v>
                </c:pt>
                <c:pt idx="11">
                  <c:v>1.1492251112645213</c:v>
                </c:pt>
                <c:pt idx="12">
                  <c:v>1.1791152407851602</c:v>
                </c:pt>
                <c:pt idx="13">
                  <c:v>1.2138426167818217</c:v>
                </c:pt>
                <c:pt idx="14">
                  <c:v>1.2541900713748435</c:v>
                </c:pt>
                <c:pt idx="15">
                  <c:v>1.3010671257279407</c:v>
                </c:pt>
                <c:pt idx="16">
                  <c:v>1.355530492673604</c:v>
                </c:pt>
                <c:pt idx="17">
                  <c:v>1.4188078973653511</c:v>
                </c:pt>
                <c:pt idx="18">
                  <c:v>1.4923257529271985</c:v>
                </c:pt>
                <c:pt idx="19">
                  <c:v>1.577741314970905</c:v>
                </c:pt>
                <c:pt idx="20">
                  <c:v>1.6769800398151651</c:v>
                </c:pt>
                <c:pt idx="21">
                  <c:v>1.7922789885439161</c:v>
                </c:pt>
                <c:pt idx="22">
                  <c:v>1.926237255327552</c:v>
                </c:pt>
                <c:pt idx="23">
                  <c:v>2.0818745567733106</c:v>
                </c:pt>
                <c:pt idx="24">
                  <c:v>2.2626993030388176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B-4B69-A259-43317EEA3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51216"/>
        <c:axId val="30588001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simulace!$I$1</c15:sqref>
                        </c15:formulaRef>
                      </c:ext>
                    </c:extLst>
                    <c:strCache>
                      <c:ptCount val="1"/>
                      <c:pt idx="0">
                        <c:v>cS [g/l] 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ullRef>
                          <c15:sqref>simulace!$I$2:$I$26</c15:sqref>
                        </c15:fullRef>
                        <c15:formulaRef>
                          <c15:sqref>simulace!$I$2:$I$26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661-47DF-BB62-8D1A910B9B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simulace!$H$1</c:f>
              <c:strCache>
                <c:ptCount val="1"/>
                <c:pt idx="0">
                  <c:v>cx [g/l]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simulace!$D$2:$D$32</c15:sqref>
                  </c15:fullRef>
                </c:ext>
              </c:extLst>
              <c:f>(simulace!$D$2:$D$26,simulace!$D$31)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simulace!$H$2:$H$32</c15:sqref>
                  </c15:fullRef>
                </c:ext>
              </c:extLst>
              <c:f>(simulace!$H$2:$H$26,simulace!$H$31)</c:f>
              <c:numCache>
                <c:formatCode>0.0</c:formatCode>
                <c:ptCount val="26"/>
                <c:pt idx="0">
                  <c:v>8.43</c:v>
                </c:pt>
                <c:pt idx="1">
                  <c:v>9.7383606136236711</c:v>
                </c:pt>
                <c:pt idx="2">
                  <c:v>11.23982591326873</c:v>
                </c:pt>
                <c:pt idx="3">
                  <c:v>12.959624980978697</c:v>
                </c:pt>
                <c:pt idx="4">
                  <c:v>14.925223391262476</c:v>
                </c:pt>
                <c:pt idx="5">
                  <c:v>17.166170506104066</c:v>
                </c:pt>
                <c:pt idx="6">
                  <c:v>19.713804536085579</c:v>
                </c:pt>
                <c:pt idx="7">
                  <c:v>22.600778339136006</c:v>
                </c:pt>
                <c:pt idx="8">
                  <c:v>25.860367945830472</c:v>
                </c:pt>
                <c:pt idx="9">
                  <c:v>29.525528812518523</c:v>
                </c:pt>
                <c:pt idx="10">
                  <c:v>33.627673677741903</c:v>
                </c:pt>
                <c:pt idx="11">
                  <c:v>38.195162560299025</c:v>
                </c:pt>
                <c:pt idx="12">
                  <c:v>43.251521446743197</c:v>
                </c:pt>
                <c:pt idx="13">
                  <c:v>48.813442109536489</c:v>
                </c:pt>
                <c:pt idx="14">
                  <c:v>54.888659968007865</c:v>
                </c:pt>
                <c:pt idx="15">
                  <c:v>61.473855974766138</c:v>
                </c:pt>
                <c:pt idx="16">
                  <c:v>68.552775013954658</c:v>
                </c:pt>
                <c:pt idx="17">
                  <c:v>76.094787101433809</c:v>
                </c:pt>
                <c:pt idx="18">
                  <c:v>84.054127052779748</c:v>
                </c:pt>
                <c:pt idx="19">
                  <c:v>92.370022596938014</c:v>
                </c:pt>
                <c:pt idx="20">
                  <c:v>100.96785426327104</c:v>
                </c:pt>
                <c:pt idx="21">
                  <c:v>109.76138518321238</c:v>
                </c:pt>
                <c:pt idx="22">
                  <c:v>118.65596798577128</c:v>
                </c:pt>
                <c:pt idx="23">
                  <c:v>127.55250132568857</c:v>
                </c:pt>
                <c:pt idx="24">
                  <c:v>136.35179714151903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FB-4B69-A259-43317EEA3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83456"/>
        <c:axId val="243334688"/>
      </c:lineChart>
      <c:catAx>
        <c:axId val="36335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t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880016"/>
        <c:crosses val="autoZero"/>
        <c:auto val="0"/>
        <c:lblAlgn val="ctr"/>
        <c:lblOffset val="100"/>
        <c:tickLblSkip val="2"/>
        <c:noMultiLvlLbl val="0"/>
      </c:catAx>
      <c:valAx>
        <c:axId val="305880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4472C4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>
                    <a:solidFill>
                      <a:schemeClr val="accent1"/>
                    </a:solidFill>
                  </a:rPr>
                  <a:t>q</a:t>
                </a:r>
                <a:r>
                  <a:rPr lang="cs-CZ" sz="1200" baseline="-25000">
                    <a:solidFill>
                      <a:schemeClr val="accent1"/>
                    </a:solidFill>
                  </a:rPr>
                  <a:t>S,f </a:t>
                </a:r>
                <a:r>
                  <a:rPr lang="cs-CZ" sz="1200">
                    <a:solidFill>
                      <a:schemeClr val="accent1"/>
                    </a:solidFill>
                  </a:rPr>
                  <a:t>[l/h]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>
                    <a:solidFill>
                      <a:srgbClr val="4472C4"/>
                    </a:solidFill>
                  </a:defRPr>
                </a:pPr>
                <a:r>
                  <a:rPr lang="cs-CZ" sz="1200">
                    <a:solidFill>
                      <a:schemeClr val="accent2"/>
                    </a:solidFill>
                  </a:rPr>
                  <a:t>V</a:t>
                </a:r>
                <a:r>
                  <a:rPr lang="cs-CZ" sz="1200" baseline="-25000">
                    <a:solidFill>
                      <a:schemeClr val="accent2"/>
                    </a:solidFill>
                  </a:rPr>
                  <a:t>R</a:t>
                </a:r>
                <a:r>
                  <a:rPr lang="cs-CZ" sz="1200">
                    <a:solidFill>
                      <a:schemeClr val="accent2"/>
                    </a:solidFill>
                  </a:rPr>
                  <a:t> [l]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>
                    <a:solidFill>
                      <a:srgbClr val="4472C4"/>
                    </a:solidFill>
                  </a:defRPr>
                </a:pPr>
                <a:r>
                  <a:rPr lang="cs-CZ" sz="1200" b="0" i="0" baseline="0">
                    <a:solidFill>
                      <a:schemeClr val="accent4"/>
                    </a:solidFill>
                    <a:effectLst/>
                  </a:rPr>
                  <a:t>c</a:t>
                </a:r>
                <a:r>
                  <a:rPr lang="cs-CZ" sz="1200" b="0" i="0" baseline="-25000">
                    <a:solidFill>
                      <a:schemeClr val="accent4"/>
                    </a:solidFill>
                    <a:effectLst/>
                  </a:rPr>
                  <a:t>S</a:t>
                </a:r>
                <a:r>
                  <a:rPr lang="cs-CZ" sz="1200" b="0" i="0" baseline="0">
                    <a:solidFill>
                      <a:schemeClr val="accent4"/>
                    </a:solidFill>
                    <a:effectLst/>
                  </a:rPr>
                  <a:t>[g/l]</a:t>
                </a:r>
                <a:endParaRPr lang="cs-CZ" sz="1200">
                  <a:solidFill>
                    <a:schemeClr val="accent4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rgbClr val="4472C4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3351216"/>
        <c:crosses val="autoZero"/>
        <c:crossBetween val="midCat"/>
      </c:valAx>
      <c:valAx>
        <c:axId val="243334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>
                    <a:solidFill>
                      <a:schemeClr val="accent3">
                        <a:lumMod val="75000"/>
                      </a:schemeClr>
                    </a:solidFill>
                  </a:rPr>
                  <a:t>c</a:t>
                </a:r>
                <a:r>
                  <a:rPr lang="cs-CZ" sz="1200" baseline="-25000">
                    <a:solidFill>
                      <a:schemeClr val="accent3">
                        <a:lumMod val="75000"/>
                      </a:schemeClr>
                    </a:solidFill>
                  </a:rPr>
                  <a:t>x,DCW </a:t>
                </a:r>
                <a:r>
                  <a:rPr lang="cs-CZ" sz="1200">
                    <a:solidFill>
                      <a:schemeClr val="accent3">
                        <a:lumMod val="75000"/>
                      </a:schemeClr>
                    </a:solidFill>
                  </a:rPr>
                  <a:t>[g/l]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accent3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883456"/>
        <c:crosses val="max"/>
        <c:crossBetween val="between"/>
      </c:valAx>
      <c:catAx>
        <c:axId val="365883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333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664377</xdr:colOff>
      <xdr:row>1</xdr:row>
      <xdr:rowOff>3312</xdr:rowOff>
    </xdr:from>
    <xdr:to>
      <xdr:col>20</xdr:col>
      <xdr:colOff>38100</xdr:colOff>
      <xdr:row>26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98D65F9E-DA41-4DF7-AD4F-E9508EA8C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FCA4-FB4A-4974-BAB1-D02F7D864A8F}">
  <dimension ref="A1:T52"/>
  <sheetViews>
    <sheetView tabSelected="1" zoomScaleNormal="100" workbookViewId="0">
      <selection activeCell="A9" sqref="A9"/>
    </sheetView>
  </sheetViews>
  <sheetFormatPr baseColWidth="10" defaultColWidth="8.83203125" defaultRowHeight="15" x14ac:dyDescent="0.2"/>
  <cols>
    <col min="1" max="1" width="13.5" customWidth="1"/>
    <col min="2" max="2" width="5.83203125" customWidth="1"/>
    <col min="3" max="3" width="8.6640625" customWidth="1"/>
    <col min="4" max="4" width="4.5" bestFit="1" customWidth="1"/>
    <col min="5" max="5" width="11.1640625" customWidth="1"/>
    <col min="6" max="6" width="9.5" customWidth="1"/>
    <col min="7" max="7" width="11" customWidth="1"/>
    <col min="8" max="8" width="10.83203125" bestFit="1" customWidth="1"/>
    <col min="9" max="9" width="6.33203125" bestFit="1" customWidth="1"/>
    <col min="10" max="10" width="9.6640625" customWidth="1"/>
    <col min="11" max="11" width="11.1640625" customWidth="1"/>
    <col min="16" max="16" width="10.1640625" customWidth="1"/>
    <col min="17" max="17" width="20.6640625" bestFit="1" customWidth="1"/>
  </cols>
  <sheetData>
    <row r="1" spans="1:20" ht="17" x14ac:dyDescent="0.25">
      <c r="A1" s="7" t="s">
        <v>8</v>
      </c>
      <c r="B1">
        <v>0.34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7</v>
      </c>
      <c r="I1" s="5" t="s">
        <v>4</v>
      </c>
      <c r="J1" s="5" t="s">
        <v>5</v>
      </c>
      <c r="K1" s="5" t="s">
        <v>6</v>
      </c>
      <c r="M1" s="5"/>
      <c r="N1" s="5"/>
      <c r="O1" s="5"/>
      <c r="P1" s="5"/>
      <c r="Q1" s="5"/>
      <c r="R1" s="5"/>
      <c r="S1" s="5"/>
      <c r="T1" s="5"/>
    </row>
    <row r="2" spans="1:20" ht="17" x14ac:dyDescent="0.25">
      <c r="A2" s="7" t="s">
        <v>9</v>
      </c>
      <c r="B2">
        <v>8.43</v>
      </c>
      <c r="D2" s="5">
        <v>0</v>
      </c>
      <c r="E2" s="3">
        <f>($B$6*$B$2*$B$4)/(($B$5-$B$3)*$B$1)*EXP($B$6*D2)</f>
        <v>5.3206261045190602E-3</v>
      </c>
      <c r="F2" s="4">
        <f>B4</f>
        <v>1</v>
      </c>
      <c r="G2" s="4">
        <f>$B$2*EXP($B$6*D2)</f>
        <v>8.43</v>
      </c>
      <c r="H2" s="1">
        <f>G2/F2</f>
        <v>8.43</v>
      </c>
      <c r="I2" s="2">
        <f>$B$3</f>
        <v>1</v>
      </c>
      <c r="J2" s="1">
        <v>0</v>
      </c>
      <c r="K2" s="6">
        <f t="shared" ref="K2:K26" si="0">E2*100/$B$7*1000</f>
        <v>2.9559033913994783</v>
      </c>
      <c r="O2" s="4"/>
      <c r="T2" s="5"/>
    </row>
    <row r="3" spans="1:20" ht="17" x14ac:dyDescent="0.25">
      <c r="A3" s="7" t="s">
        <v>10</v>
      </c>
      <c r="B3">
        <v>1</v>
      </c>
      <c r="D3" s="5">
        <v>1</v>
      </c>
      <c r="E3" s="3">
        <f t="shared" ref="E3:E26" si="1">($B$6*$B$2*$B$4)/(($B$5-$B$3)*$B$1)*EXP($B$6*D3)</f>
        <v>6.1816856009842373E-3</v>
      </c>
      <c r="F3" s="4">
        <f>$B$4+($E$2/$B$6)*EXP($B$6*D3)-($E$2/$B$6)*EXP($B$6*D2)</f>
        <v>1.0057403966431013</v>
      </c>
      <c r="G3" s="4">
        <f t="shared" ref="G3:G26" si="2">$B$2*EXP($B$6*D3)</f>
        <v>9.7942626661994261</v>
      </c>
      <c r="H3" s="1">
        <f t="shared" ref="H3:H26" si="3">G3/F3</f>
        <v>9.7383606136236711</v>
      </c>
      <c r="I3" s="2">
        <f t="shared" ref="I3:I26" si="4">$B$3</f>
        <v>1</v>
      </c>
      <c r="J3" s="1">
        <f t="shared" ref="J3:J26" si="5">(F3-F2)*$B$5+J2</f>
        <v>4.0182776501709316</v>
      </c>
      <c r="K3" s="6">
        <f t="shared" si="0"/>
        <v>3.4342697783245759</v>
      </c>
      <c r="T3" s="5"/>
    </row>
    <row r="4" spans="1:20" ht="17" x14ac:dyDescent="0.25">
      <c r="A4" s="7" t="s">
        <v>11</v>
      </c>
      <c r="B4">
        <v>1</v>
      </c>
      <c r="D4" s="5">
        <v>2</v>
      </c>
      <c r="E4" s="3">
        <f t="shared" si="1"/>
        <v>7.1820940090038532E-3</v>
      </c>
      <c r="F4" s="4">
        <f t="shared" ref="F4:F26" si="6">F3+($E$2/$B$6)*EXP($B$6*D4)-($E$2/$B$6)*EXP($B$6*D3)</f>
        <v>1.0124097860298988</v>
      </c>
      <c r="G4" s="4">
        <f t="shared" si="2"/>
        <v>11.379309747865706</v>
      </c>
      <c r="H4" s="1">
        <f t="shared" si="3"/>
        <v>11.23982591326873</v>
      </c>
      <c r="I4" s="2">
        <f t="shared" si="4"/>
        <v>1</v>
      </c>
      <c r="J4" s="1">
        <f t="shared" si="5"/>
        <v>8.6868502209291876</v>
      </c>
      <c r="K4" s="6">
        <f t="shared" si="0"/>
        <v>3.9900522272243628</v>
      </c>
      <c r="T4" s="5"/>
    </row>
    <row r="5" spans="1:20" ht="17" x14ac:dyDescent="0.25">
      <c r="A5" s="7" t="s">
        <v>12</v>
      </c>
      <c r="B5">
        <v>700</v>
      </c>
      <c r="D5" s="5">
        <v>3</v>
      </c>
      <c r="E5" s="3">
        <f t="shared" si="1"/>
        <v>8.34440275415433E-3</v>
      </c>
      <c r="F5" s="4">
        <f t="shared" si="6"/>
        <v>1.0201585109975686</v>
      </c>
      <c r="G5" s="4">
        <f t="shared" si="2"/>
        <v>13.220871723682121</v>
      </c>
      <c r="H5" s="1">
        <f t="shared" si="3"/>
        <v>12.959624980978697</v>
      </c>
      <c r="I5" s="2">
        <f t="shared" si="4"/>
        <v>1</v>
      </c>
      <c r="J5" s="1">
        <f t="shared" si="5"/>
        <v>14.110957698298021</v>
      </c>
      <c r="K5" s="6">
        <f t="shared" si="0"/>
        <v>4.6357793078635163</v>
      </c>
      <c r="T5" s="5"/>
    </row>
    <row r="6" spans="1:20" ht="18" x14ac:dyDescent="0.25">
      <c r="A6" s="8" t="s">
        <v>13</v>
      </c>
      <c r="B6">
        <v>0.15</v>
      </c>
      <c r="D6" s="5">
        <v>4</v>
      </c>
      <c r="E6" s="3">
        <f t="shared" si="1"/>
        <v>9.6948128548926971E-3</v>
      </c>
      <c r="F6" s="4">
        <f t="shared" si="6"/>
        <v>1.029161245002491</v>
      </c>
      <c r="G6" s="4">
        <f t="shared" si="2"/>
        <v>15.360461487291989</v>
      </c>
      <c r="H6" s="1">
        <f t="shared" si="3"/>
        <v>14.925223391262476</v>
      </c>
      <c r="I6" s="2">
        <f t="shared" si="4"/>
        <v>1</v>
      </c>
      <c r="J6" s="1">
        <f t="shared" si="5"/>
        <v>20.412871501743666</v>
      </c>
      <c r="K6" s="6">
        <f t="shared" si="0"/>
        <v>5.3860071416070543</v>
      </c>
      <c r="T6" s="5"/>
    </row>
    <row r="7" spans="1:20" ht="17" x14ac:dyDescent="0.25">
      <c r="A7" s="8" t="s">
        <v>14</v>
      </c>
      <c r="B7">
        <v>180</v>
      </c>
      <c r="D7" s="5">
        <v>5</v>
      </c>
      <c r="E7" s="3">
        <f t="shared" si="1"/>
        <v>1.1263765551656682E-2</v>
      </c>
      <c r="F7" s="4">
        <f t="shared" si="6"/>
        <v>1.0396209296475842</v>
      </c>
      <c r="G7" s="4">
        <f t="shared" si="2"/>
        <v>17.846310140044849</v>
      </c>
      <c r="H7" s="1">
        <f t="shared" si="3"/>
        <v>17.166170506104066</v>
      </c>
      <c r="I7" s="2">
        <f t="shared" si="4"/>
        <v>1</v>
      </c>
      <c r="J7" s="1">
        <f t="shared" si="5"/>
        <v>27.734650753308962</v>
      </c>
      <c r="K7" s="6">
        <f t="shared" si="0"/>
        <v>6.2576475286981559</v>
      </c>
      <c r="T7" s="5"/>
    </row>
    <row r="8" spans="1:20" x14ac:dyDescent="0.2">
      <c r="D8" s="5">
        <v>6</v>
      </c>
      <c r="E8" s="3">
        <f>($B$6*$B$2*$B$4)/(($B$5-$B$3)*$B$1)*EXP($B$6*D8)</f>
        <v>1.3086628519977961E-2</v>
      </c>
      <c r="F8" s="4">
        <f t="shared" si="6"/>
        <v>1.0517733494363928</v>
      </c>
      <c r="G8" s="4">
        <f t="shared" si="2"/>
        <v>20.734454227053082</v>
      </c>
      <c r="H8" s="1">
        <f t="shared" si="3"/>
        <v>19.713804536085579</v>
      </c>
      <c r="I8" s="2">
        <f t="shared" si="4"/>
        <v>1</v>
      </c>
      <c r="J8" s="1">
        <f t="shared" si="5"/>
        <v>36.241344605474943</v>
      </c>
      <c r="K8" s="6">
        <f t="shared" si="0"/>
        <v>7.2703491777655334</v>
      </c>
      <c r="T8" s="5"/>
    </row>
    <row r="9" spans="1:20" x14ac:dyDescent="0.2">
      <c r="D9" s="5">
        <v>7</v>
      </c>
      <c r="E9" s="3">
        <f t="shared" si="1"/>
        <v>1.5204493136374949E-2</v>
      </c>
      <c r="F9" s="4">
        <f t="shared" si="6"/>
        <v>1.0658924468790394</v>
      </c>
      <c r="G9" s="4">
        <f t="shared" si="2"/>
        <v>24.089998925272472</v>
      </c>
      <c r="H9" s="1">
        <f t="shared" si="3"/>
        <v>22.600778339136006</v>
      </c>
      <c r="I9" s="2">
        <f t="shared" si="4"/>
        <v>1</v>
      </c>
      <c r="J9" s="1">
        <f t="shared" si="5"/>
        <v>46.12471281532757</v>
      </c>
      <c r="K9" s="6">
        <f t="shared" si="0"/>
        <v>8.446940631319416</v>
      </c>
      <c r="T9" s="5"/>
    </row>
    <row r="10" spans="1:20" x14ac:dyDescent="0.2">
      <c r="D10" s="5">
        <v>8</v>
      </c>
      <c r="E10" s="3">
        <f t="shared" si="1"/>
        <v>1.7665100769167566E-2</v>
      </c>
      <c r="F10" s="4">
        <f t="shared" si="6"/>
        <v>1.0822964977643235</v>
      </c>
      <c r="G10" s="4">
        <f t="shared" si="2"/>
        <v>27.988585658669091</v>
      </c>
      <c r="H10" s="1">
        <f t="shared" si="3"/>
        <v>25.860367945830472</v>
      </c>
      <c r="I10" s="2">
        <f t="shared" si="4"/>
        <v>1</v>
      </c>
      <c r="J10" s="1">
        <f t="shared" si="5"/>
        <v>57.607548435026416</v>
      </c>
      <c r="K10" s="6">
        <f t="shared" si="0"/>
        <v>9.813944871759757</v>
      </c>
      <c r="T10" s="5"/>
    </row>
    <row r="11" spans="1:20" x14ac:dyDescent="0.2">
      <c r="D11" s="5">
        <v>9</v>
      </c>
      <c r="E11" s="3">
        <f t="shared" si="1"/>
        <v>2.0523918974864611E-2</v>
      </c>
      <c r="F11" s="4">
        <f t="shared" si="6"/>
        <v>1.1013552858023037</v>
      </c>
      <c r="G11" s="4">
        <f t="shared" si="2"/>
        <v>32.518097223775491</v>
      </c>
      <c r="H11" s="1">
        <f t="shared" si="3"/>
        <v>29.525528812518523</v>
      </c>
      <c r="I11" s="2">
        <f t="shared" si="4"/>
        <v>1</v>
      </c>
      <c r="J11" s="1">
        <f t="shared" si="5"/>
        <v>70.94870006161257</v>
      </c>
      <c r="K11" s="6">
        <f t="shared" si="0"/>
        <v>11.402177208258118</v>
      </c>
      <c r="T11" s="5"/>
    </row>
    <row r="12" spans="1:20" x14ac:dyDescent="0.2">
      <c r="D12" s="5">
        <v>10</v>
      </c>
      <c r="E12" s="3">
        <f t="shared" si="1"/>
        <v>2.3845391859978464E-2</v>
      </c>
      <c r="F12" s="4">
        <f t="shared" si="6"/>
        <v>1.1234984383697295</v>
      </c>
      <c r="G12" s="4">
        <f t="shared" si="2"/>
        <v>37.780638862949885</v>
      </c>
      <c r="H12" s="1">
        <f t="shared" si="3"/>
        <v>33.627673677741903</v>
      </c>
      <c r="I12" s="2">
        <f t="shared" si="4"/>
        <v>1</v>
      </c>
      <c r="J12" s="1">
        <f t="shared" si="5"/>
        <v>86.448906858810645</v>
      </c>
      <c r="K12" s="6">
        <f t="shared" si="0"/>
        <v>13.247439922210257</v>
      </c>
      <c r="T12" s="5"/>
    </row>
    <row r="13" spans="1:20" x14ac:dyDescent="0.2">
      <c r="D13" s="5">
        <v>11</v>
      </c>
      <c r="E13" s="3">
        <f>($B$6*$B$2*$B$4)/(($B$5-$B$3)*$B$1)*EXP($B$6*D13)</f>
        <v>2.7704392794197247E-2</v>
      </c>
      <c r="F13" s="4">
        <f t="shared" si="6"/>
        <v>1.1492251112645213</v>
      </c>
      <c r="G13" s="4">
        <f t="shared" si="2"/>
        <v>43.894839943126122</v>
      </c>
      <c r="H13" s="1">
        <f t="shared" si="3"/>
        <v>38.195162560299025</v>
      </c>
      <c r="I13" s="2">
        <f t="shared" si="4"/>
        <v>1</v>
      </c>
      <c r="J13" s="1">
        <f t="shared" si="5"/>
        <v>104.45757788516491</v>
      </c>
      <c r="K13" s="6">
        <f t="shared" si="0"/>
        <v>15.391329330109583</v>
      </c>
      <c r="T13" s="5"/>
    </row>
    <row r="14" spans="1:20" x14ac:dyDescent="0.2">
      <c r="D14" s="5">
        <v>12</v>
      </c>
      <c r="E14" s="3">
        <f t="shared" si="1"/>
        <v>3.2187912222293058E-2</v>
      </c>
      <c r="F14" s="4">
        <f t="shared" si="6"/>
        <v>1.1791152407851602</v>
      </c>
      <c r="G14" s="4">
        <f t="shared" si="2"/>
        <v>50.998528125001123</v>
      </c>
      <c r="H14" s="1">
        <f t="shared" si="3"/>
        <v>43.251521446743197</v>
      </c>
      <c r="I14" s="2">
        <f t="shared" si="4"/>
        <v>1</v>
      </c>
      <c r="J14" s="1">
        <f t="shared" si="5"/>
        <v>125.38066854961211</v>
      </c>
      <c r="K14" s="6">
        <f t="shared" si="0"/>
        <v>17.882173456829474</v>
      </c>
      <c r="T14" s="5"/>
    </row>
    <row r="15" spans="1:20" x14ac:dyDescent="0.2">
      <c r="D15" s="5">
        <v>13</v>
      </c>
      <c r="E15" s="3">
        <f t="shared" si="1"/>
        <v>3.7397018621792309E-2</v>
      </c>
      <c r="F15" s="4">
        <f t="shared" si="6"/>
        <v>1.2138426167818217</v>
      </c>
      <c r="G15" s="4">
        <f t="shared" si="2"/>
        <v>59.251836304367735</v>
      </c>
      <c r="H15" s="1">
        <f t="shared" si="3"/>
        <v>48.813442109536489</v>
      </c>
      <c r="I15" s="2">
        <f t="shared" si="4"/>
        <v>1</v>
      </c>
      <c r="J15" s="1">
        <f t="shared" si="5"/>
        <v>149.68983174727518</v>
      </c>
      <c r="K15" s="6">
        <f t="shared" si="0"/>
        <v>20.77612145655128</v>
      </c>
      <c r="T15" s="5"/>
    </row>
    <row r="16" spans="1:20" x14ac:dyDescent="0.2">
      <c r="D16" s="5">
        <v>14</v>
      </c>
      <c r="E16" s="3">
        <f t="shared" si="1"/>
        <v>4.3449136810745581E-2</v>
      </c>
      <c r="F16" s="4">
        <f t="shared" si="6"/>
        <v>1.2541900713748435</v>
      </c>
      <c r="G16" s="4">
        <f t="shared" si="2"/>
        <v>68.8408123629453</v>
      </c>
      <c r="H16" s="1">
        <f t="shared" si="3"/>
        <v>54.888659968007865</v>
      </c>
      <c r="I16" s="2">
        <f t="shared" si="4"/>
        <v>1</v>
      </c>
      <c r="J16" s="1">
        <f t="shared" si="5"/>
        <v>177.93304996239044</v>
      </c>
      <c r="K16" s="6">
        <f t="shared" si="0"/>
        <v>24.138409339303102</v>
      </c>
      <c r="L16" s="5"/>
      <c r="M16" s="5"/>
      <c r="N16" s="5"/>
      <c r="O16" s="5"/>
      <c r="P16" s="5"/>
      <c r="Q16" s="5"/>
      <c r="R16" s="5"/>
      <c r="S16" s="5"/>
      <c r="T16" s="5"/>
    </row>
    <row r="17" spans="4:20" x14ac:dyDescent="0.2">
      <c r="D17" s="5">
        <v>15</v>
      </c>
      <c r="E17" s="3">
        <f t="shared" si="1"/>
        <v>5.0480694963710153E-2</v>
      </c>
      <c r="F17" s="4">
        <f t="shared" si="6"/>
        <v>1.3010671257279407</v>
      </c>
      <c r="G17" s="4">
        <f t="shared" si="2"/>
        <v>79.981613100502372</v>
      </c>
      <c r="H17" s="1">
        <f t="shared" si="3"/>
        <v>61.473855974766138</v>
      </c>
      <c r="I17" s="2">
        <f t="shared" si="4"/>
        <v>1</v>
      </c>
      <c r="J17" s="1">
        <f t="shared" si="5"/>
        <v>210.74698800955849</v>
      </c>
      <c r="K17" s="6">
        <f t="shared" si="0"/>
        <v>28.044830535394532</v>
      </c>
      <c r="L17" s="5"/>
      <c r="M17" s="3"/>
      <c r="N17" s="4"/>
      <c r="O17" s="4"/>
      <c r="P17" s="4"/>
      <c r="Q17" s="2"/>
      <c r="R17" s="1"/>
      <c r="S17" s="6"/>
      <c r="T17" s="5"/>
    </row>
    <row r="18" spans="4:20" x14ac:dyDescent="0.2">
      <c r="D18" s="5">
        <v>16</v>
      </c>
      <c r="E18" s="3">
        <f t="shared" si="1"/>
        <v>5.8650200005559636E-2</v>
      </c>
      <c r="F18" s="4">
        <f t="shared" si="6"/>
        <v>1.355530492673604</v>
      </c>
      <c r="G18" s="4">
        <f t="shared" si="2"/>
        <v>92.9253768888087</v>
      </c>
      <c r="H18" s="1">
        <f t="shared" si="3"/>
        <v>68.552775013954658</v>
      </c>
      <c r="I18" s="2">
        <f t="shared" si="4"/>
        <v>1</v>
      </c>
      <c r="J18" s="1">
        <f t="shared" si="5"/>
        <v>248.87134487152284</v>
      </c>
      <c r="K18" s="6">
        <f t="shared" si="0"/>
        <v>32.583444447533132</v>
      </c>
      <c r="L18" s="5"/>
      <c r="M18" s="3"/>
      <c r="N18" s="4"/>
      <c r="O18" s="4"/>
      <c r="P18" s="4"/>
      <c r="Q18" s="6"/>
      <c r="R18" s="1"/>
      <c r="S18" s="6"/>
      <c r="T18" s="5"/>
    </row>
    <row r="19" spans="4:20" x14ac:dyDescent="0.2">
      <c r="D19" s="5">
        <v>17</v>
      </c>
      <c r="E19" s="3">
        <f t="shared" si="1"/>
        <v>6.814181070932171E-2</v>
      </c>
      <c r="F19" s="4">
        <f t="shared" si="6"/>
        <v>1.4188078973653511</v>
      </c>
      <c r="G19" s="4">
        <f t="shared" si="2"/>
        <v>107.96388488784933</v>
      </c>
      <c r="H19" s="1">
        <f t="shared" si="3"/>
        <v>76.094787101433809</v>
      </c>
      <c r="I19" s="2">
        <f t="shared" si="4"/>
        <v>1</v>
      </c>
      <c r="J19" s="1">
        <f t="shared" si="5"/>
        <v>293.16552815574573</v>
      </c>
      <c r="K19" s="6">
        <f t="shared" si="0"/>
        <v>37.856561505178732</v>
      </c>
      <c r="L19" s="5"/>
      <c r="M19" s="3"/>
      <c r="N19" s="4"/>
      <c r="O19" s="4"/>
      <c r="P19" s="4"/>
      <c r="Q19" s="6"/>
      <c r="R19" s="1"/>
      <c r="S19" s="6"/>
      <c r="T19" s="5"/>
    </row>
    <row r="20" spans="4:20" x14ac:dyDescent="0.2">
      <c r="D20" s="5">
        <v>18</v>
      </c>
      <c r="E20" s="3">
        <f t="shared" si="1"/>
        <v>7.9169489043598801E-2</v>
      </c>
      <c r="F20" s="4">
        <f t="shared" si="6"/>
        <v>1.4923257529271985</v>
      </c>
      <c r="G20" s="4">
        <f t="shared" si="2"/>
        <v>125.43613844067795</v>
      </c>
      <c r="H20" s="1">
        <f t="shared" si="3"/>
        <v>84.054127052779748</v>
      </c>
      <c r="I20" s="2">
        <f t="shared" si="4"/>
        <v>1</v>
      </c>
      <c r="J20" s="1">
        <f t="shared" si="5"/>
        <v>344.62802704903891</v>
      </c>
      <c r="K20" s="6">
        <f t="shared" si="0"/>
        <v>43.983049468665996</v>
      </c>
      <c r="L20" s="5"/>
      <c r="N20" s="4"/>
      <c r="Q20" s="6"/>
      <c r="T20" s="5"/>
    </row>
    <row r="21" spans="4:20" x14ac:dyDescent="0.2">
      <c r="D21" s="5">
        <v>19</v>
      </c>
      <c r="E21" s="3">
        <f t="shared" si="1"/>
        <v>9.1981823350154743E-2</v>
      </c>
      <c r="F21" s="4">
        <f t="shared" si="6"/>
        <v>1.577741314970905</v>
      </c>
      <c r="G21" s="4">
        <f t="shared" si="2"/>
        <v>145.73600091598519</v>
      </c>
      <c r="H21" s="1">
        <f t="shared" si="3"/>
        <v>92.370022596938014</v>
      </c>
      <c r="I21" s="2">
        <f t="shared" si="4"/>
        <v>1</v>
      </c>
      <c r="J21" s="1">
        <f t="shared" si="5"/>
        <v>404.41892047963347</v>
      </c>
      <c r="K21" s="6">
        <f t="shared" si="0"/>
        <v>51.101012972308183</v>
      </c>
      <c r="L21" s="5"/>
      <c r="N21" s="4"/>
      <c r="O21" s="4"/>
      <c r="P21" s="4"/>
      <c r="Q21" s="6"/>
      <c r="T21" s="5"/>
    </row>
    <row r="22" spans="4:20" x14ac:dyDescent="0.2">
      <c r="D22" s="5">
        <v>20</v>
      </c>
      <c r="E22" s="3">
        <f t="shared" si="1"/>
        <v>0.10686763207679376</v>
      </c>
      <c r="F22" s="4">
        <f t="shared" si="6"/>
        <v>1.6769800398151651</v>
      </c>
      <c r="G22" s="4">
        <f t="shared" si="2"/>
        <v>169.32107626247205</v>
      </c>
      <c r="H22" s="1">
        <f t="shared" si="3"/>
        <v>100.96785426327104</v>
      </c>
      <c r="I22" s="2">
        <f t="shared" si="4"/>
        <v>1</v>
      </c>
      <c r="J22" s="1">
        <f t="shared" si="5"/>
        <v>473.88602787061552</v>
      </c>
      <c r="K22" s="6">
        <f t="shared" si="0"/>
        <v>59.370906709329859</v>
      </c>
      <c r="L22" s="5"/>
      <c r="N22" s="4"/>
      <c r="O22" s="4"/>
      <c r="P22" s="4"/>
      <c r="Q22" s="6"/>
      <c r="T22" s="5"/>
    </row>
    <row r="23" spans="4:20" x14ac:dyDescent="0.2">
      <c r="D23" s="5">
        <v>21</v>
      </c>
      <c r="E23" s="3">
        <f t="shared" si="1"/>
        <v>0.12416247438610643</v>
      </c>
      <c r="F23" s="4">
        <f t="shared" si="6"/>
        <v>1.7922789885439161</v>
      </c>
      <c r="G23" s="4">
        <f t="shared" si="2"/>
        <v>196.72302441734706</v>
      </c>
      <c r="H23" s="1">
        <f t="shared" si="3"/>
        <v>109.76138518321238</v>
      </c>
      <c r="I23" s="2">
        <f t="shared" si="4"/>
        <v>1</v>
      </c>
      <c r="J23" s="1">
        <f t="shared" si="5"/>
        <v>554.59529198074119</v>
      </c>
      <c r="K23" s="6">
        <f t="shared" si="0"/>
        <v>68.979152436725798</v>
      </c>
      <c r="L23" s="5"/>
      <c r="N23" s="4"/>
      <c r="O23" s="4"/>
      <c r="P23" s="4"/>
      <c r="Q23" s="6"/>
      <c r="T23" s="5"/>
    </row>
    <row r="24" spans="4:20" x14ac:dyDescent="0.2">
      <c r="D24" s="5">
        <v>22</v>
      </c>
      <c r="E24" s="3">
        <f t="shared" si="1"/>
        <v>0.1442562144036518</v>
      </c>
      <c r="F24" s="4">
        <f t="shared" si="6"/>
        <v>1.926237255327552</v>
      </c>
      <c r="G24" s="4">
        <f t="shared" si="2"/>
        <v>228.55954610114594</v>
      </c>
      <c r="H24" s="1">
        <f t="shared" si="3"/>
        <v>118.65596798577128</v>
      </c>
      <c r="I24" s="2">
        <f t="shared" si="4"/>
        <v>1</v>
      </c>
      <c r="J24" s="1">
        <f t="shared" si="5"/>
        <v>648.3660787292863</v>
      </c>
      <c r="K24" s="6">
        <f t="shared" si="0"/>
        <v>80.142341335362119</v>
      </c>
      <c r="L24" s="5"/>
      <c r="N24" s="4"/>
      <c r="O24" s="4"/>
      <c r="P24" s="4"/>
      <c r="Q24" s="6"/>
      <c r="T24" s="5"/>
    </row>
    <row r="25" spans="4:20" x14ac:dyDescent="0.2">
      <c r="D25" s="5">
        <v>23</v>
      </c>
      <c r="E25" s="3">
        <f t="shared" si="1"/>
        <v>0.16760180962051563</v>
      </c>
      <c r="F25" s="4">
        <f t="shared" si="6"/>
        <v>2.0818745567733106</v>
      </c>
      <c r="G25" s="4">
        <f t="shared" si="2"/>
        <v>265.548307162745</v>
      </c>
      <c r="H25" s="1">
        <f t="shared" si="3"/>
        <v>127.55250132568857</v>
      </c>
      <c r="I25" s="2">
        <f t="shared" si="4"/>
        <v>1</v>
      </c>
      <c r="J25" s="1">
        <f t="shared" si="5"/>
        <v>757.3121897413173</v>
      </c>
      <c r="K25" s="6">
        <f t="shared" si="0"/>
        <v>93.112116455842028</v>
      </c>
      <c r="L25" s="5"/>
      <c r="N25" s="4"/>
      <c r="O25" s="4"/>
      <c r="P25" s="4"/>
      <c r="Q25" s="6"/>
      <c r="T25" s="5"/>
    </row>
    <row r="26" spans="4:20" x14ac:dyDescent="0.2">
      <c r="D26" s="5">
        <v>24</v>
      </c>
      <c r="E26" s="3">
        <f t="shared" si="1"/>
        <v>0.19472552156034165</v>
      </c>
      <c r="F26" s="4">
        <f t="shared" si="6"/>
        <v>2.2626993030388176</v>
      </c>
      <c r="G26" s="4">
        <f t="shared" si="2"/>
        <v>308.52311636020534</v>
      </c>
      <c r="H26" s="1">
        <f t="shared" si="3"/>
        <v>136.35179714151903</v>
      </c>
      <c r="I26" s="2">
        <f t="shared" si="4"/>
        <v>1</v>
      </c>
      <c r="J26" s="1">
        <f t="shared" si="5"/>
        <v>883.88951212717222</v>
      </c>
      <c r="K26" s="6">
        <f t="shared" si="0"/>
        <v>108.18084531130091</v>
      </c>
      <c r="L26" s="5"/>
      <c r="N26" s="4"/>
      <c r="O26" s="4"/>
      <c r="P26" s="4"/>
      <c r="Q26" s="6"/>
      <c r="T26" s="5"/>
    </row>
    <row r="27" spans="4:20" x14ac:dyDescent="0.2">
      <c r="D27" s="5"/>
      <c r="E27" s="3"/>
      <c r="F27" s="4"/>
      <c r="G27" s="4"/>
      <c r="H27" s="1"/>
      <c r="I27" s="2"/>
      <c r="J27" s="1"/>
      <c r="K27" s="6"/>
      <c r="L27" s="5"/>
      <c r="N27" s="4"/>
      <c r="O27" s="4"/>
      <c r="P27" s="4"/>
      <c r="Q27" s="6"/>
      <c r="T27" s="5"/>
    </row>
    <row r="28" spans="4:20" x14ac:dyDescent="0.2">
      <c r="D28" s="5"/>
      <c r="E28" s="3"/>
      <c r="F28" s="4"/>
      <c r="G28" s="4"/>
      <c r="H28" s="1"/>
      <c r="I28" s="2"/>
      <c r="J28" s="1"/>
      <c r="K28" s="6"/>
      <c r="L28" s="5"/>
      <c r="N28" s="4"/>
      <c r="O28" s="4"/>
      <c r="P28" s="4"/>
      <c r="Q28" s="6"/>
      <c r="T28" s="5"/>
    </row>
    <row r="29" spans="4:20" x14ac:dyDescent="0.2">
      <c r="D29" s="5"/>
      <c r="E29" s="3"/>
      <c r="F29" s="4"/>
      <c r="G29" s="4"/>
      <c r="H29" s="1"/>
      <c r="I29" s="2"/>
      <c r="J29" s="1"/>
      <c r="K29" s="6"/>
      <c r="L29" s="5"/>
      <c r="N29" s="4"/>
      <c r="O29" s="4"/>
      <c r="P29" s="4"/>
      <c r="Q29" s="6"/>
      <c r="T29" s="5"/>
    </row>
    <row r="30" spans="4:20" x14ac:dyDescent="0.2">
      <c r="D30" s="5"/>
      <c r="E30" s="3"/>
      <c r="F30" s="4"/>
      <c r="G30" s="4"/>
      <c r="H30" s="1"/>
      <c r="I30" s="2"/>
      <c r="J30" s="1"/>
      <c r="K30" s="6"/>
      <c r="L30" s="5"/>
      <c r="N30" s="4"/>
      <c r="O30" s="4"/>
      <c r="P30" s="4"/>
      <c r="Q30" s="6"/>
      <c r="T30" s="5"/>
    </row>
    <row r="31" spans="4:20" x14ac:dyDescent="0.2">
      <c r="D31" s="5"/>
      <c r="F31" s="4"/>
      <c r="G31" s="4"/>
      <c r="H31" s="1"/>
      <c r="I31" s="2"/>
      <c r="J31" s="1"/>
      <c r="K31" s="6"/>
      <c r="L31" s="5"/>
      <c r="N31" s="4"/>
      <c r="O31" s="4"/>
      <c r="P31" s="4"/>
      <c r="Q31" s="6"/>
      <c r="T31" s="5"/>
    </row>
    <row r="32" spans="4:20" x14ac:dyDescent="0.2">
      <c r="D32" s="5"/>
      <c r="E32" s="3"/>
      <c r="F32" s="4"/>
      <c r="G32" s="4"/>
      <c r="H32" s="1"/>
      <c r="I32" s="2"/>
      <c r="J32" s="1"/>
      <c r="K32" s="6"/>
      <c r="L32" s="5"/>
      <c r="N32" s="4"/>
      <c r="O32" s="4"/>
      <c r="P32" s="4"/>
      <c r="Q32" s="6"/>
      <c r="T32" s="5"/>
    </row>
    <row r="33" spans="4:12" x14ac:dyDescent="0.2">
      <c r="D33" s="5"/>
      <c r="E33" s="3"/>
      <c r="F33" s="4"/>
      <c r="G33" s="1"/>
      <c r="H33" s="1"/>
      <c r="I33" s="2"/>
      <c r="J33" s="1"/>
      <c r="K33" s="6"/>
      <c r="L33" s="5"/>
    </row>
    <row r="34" spans="4:12" x14ac:dyDescent="0.2">
      <c r="D34" s="5"/>
      <c r="E34" s="3"/>
      <c r="F34" s="4"/>
      <c r="G34" s="1"/>
      <c r="H34" s="1"/>
      <c r="I34" s="2"/>
      <c r="J34" s="1"/>
      <c r="K34" s="6"/>
      <c r="L34" s="5"/>
    </row>
    <row r="35" spans="4:12" x14ac:dyDescent="0.2">
      <c r="D35" s="5"/>
      <c r="E35" s="3"/>
      <c r="F35" s="4"/>
      <c r="G35" s="1"/>
      <c r="H35" s="1"/>
      <c r="I35" s="2"/>
      <c r="J35" s="1"/>
      <c r="K35" s="6"/>
    </row>
    <row r="36" spans="4:12" x14ac:dyDescent="0.2">
      <c r="D36" s="5"/>
      <c r="E36" s="3"/>
      <c r="F36" s="4"/>
      <c r="G36" s="1"/>
      <c r="H36" s="1"/>
      <c r="I36" s="2"/>
      <c r="J36" s="1"/>
      <c r="K36" s="6"/>
    </row>
    <row r="37" spans="4:12" x14ac:dyDescent="0.2">
      <c r="D37" s="5"/>
      <c r="E37" s="3"/>
      <c r="F37" s="4"/>
      <c r="G37" s="1"/>
      <c r="H37" s="1"/>
      <c r="I37" s="2"/>
      <c r="J37" s="1"/>
      <c r="K37" s="6"/>
    </row>
    <row r="38" spans="4:12" x14ac:dyDescent="0.2">
      <c r="D38" s="5"/>
      <c r="E38" s="3"/>
      <c r="F38" s="4"/>
      <c r="G38" s="1"/>
      <c r="H38" s="1"/>
      <c r="I38" s="2"/>
      <c r="J38" s="1"/>
      <c r="K38" s="6"/>
    </row>
    <row r="39" spans="4:12" x14ac:dyDescent="0.2">
      <c r="D39" s="5"/>
      <c r="E39" s="3"/>
      <c r="F39" s="4"/>
      <c r="G39" s="1"/>
      <c r="H39" s="1"/>
      <c r="I39" s="2"/>
      <c r="J39" s="1"/>
      <c r="K39" s="6"/>
    </row>
    <row r="40" spans="4:12" x14ac:dyDescent="0.2">
      <c r="D40" s="5"/>
      <c r="E40" s="3"/>
      <c r="F40" s="4"/>
      <c r="G40" s="1"/>
      <c r="H40" s="1"/>
      <c r="I40" s="2"/>
      <c r="J40" s="1"/>
      <c r="K40" s="6"/>
    </row>
    <row r="41" spans="4:12" x14ac:dyDescent="0.2">
      <c r="D41" s="5"/>
      <c r="E41" s="3"/>
      <c r="F41" s="4"/>
      <c r="G41" s="1"/>
      <c r="H41" s="1"/>
      <c r="I41" s="2"/>
      <c r="J41" s="1"/>
      <c r="K41" s="6"/>
    </row>
    <row r="42" spans="4:12" x14ac:dyDescent="0.2">
      <c r="D42" s="5"/>
      <c r="E42" s="3"/>
      <c r="F42" s="4"/>
      <c r="G42" s="1"/>
      <c r="H42" s="1"/>
      <c r="I42" s="2"/>
      <c r="J42" s="1"/>
      <c r="K42" s="6"/>
    </row>
    <row r="43" spans="4:12" x14ac:dyDescent="0.2">
      <c r="D43" s="5"/>
      <c r="E43" s="3"/>
      <c r="F43" s="4"/>
      <c r="G43" s="1"/>
      <c r="H43" s="1"/>
      <c r="I43" s="2"/>
      <c r="J43" s="1"/>
      <c r="K43" s="6"/>
    </row>
    <row r="44" spans="4:12" x14ac:dyDescent="0.2">
      <c r="D44" s="5"/>
      <c r="E44" s="3"/>
      <c r="F44" s="4"/>
      <c r="G44" s="1"/>
      <c r="H44" s="1"/>
      <c r="I44" s="2"/>
      <c r="J44" s="1"/>
      <c r="K44" s="6"/>
    </row>
    <row r="45" spans="4:12" x14ac:dyDescent="0.2">
      <c r="D45" s="5"/>
      <c r="E45" s="3"/>
      <c r="F45" s="4"/>
      <c r="G45" s="1"/>
      <c r="H45" s="1"/>
      <c r="I45" s="2"/>
      <c r="J45" s="1"/>
      <c r="K45" s="6"/>
    </row>
    <row r="46" spans="4:12" x14ac:dyDescent="0.2">
      <c r="D46" s="5"/>
      <c r="E46" s="3"/>
      <c r="F46" s="4"/>
      <c r="G46" s="1"/>
      <c r="H46" s="1"/>
      <c r="I46" s="2"/>
      <c r="J46" s="1"/>
      <c r="K46" s="6"/>
    </row>
    <row r="47" spans="4:12" x14ac:dyDescent="0.2">
      <c r="D47" s="5"/>
      <c r="E47" s="3"/>
      <c r="F47" s="4"/>
      <c r="G47" s="1"/>
      <c r="H47" s="1"/>
      <c r="I47" s="2"/>
      <c r="J47" s="1"/>
      <c r="K47" s="6"/>
    </row>
    <row r="48" spans="4:12" x14ac:dyDescent="0.2">
      <c r="D48" s="5"/>
      <c r="E48" s="3"/>
      <c r="F48" s="4"/>
      <c r="G48" s="1"/>
      <c r="H48" s="1"/>
      <c r="I48" s="2"/>
      <c r="J48" s="1"/>
      <c r="K48" s="6"/>
    </row>
    <row r="49" spans="4:11" x14ac:dyDescent="0.2">
      <c r="D49" s="5"/>
      <c r="E49" s="3"/>
      <c r="F49" s="4"/>
      <c r="G49" s="1"/>
      <c r="H49" s="1"/>
      <c r="I49" s="2"/>
      <c r="J49" s="1"/>
      <c r="K49" s="6"/>
    </row>
    <row r="50" spans="4:11" x14ac:dyDescent="0.2">
      <c r="D50" s="5"/>
      <c r="E50" s="3"/>
      <c r="F50" s="4"/>
      <c r="G50" s="1"/>
      <c r="H50" s="1"/>
      <c r="I50" s="2"/>
      <c r="J50" s="1"/>
      <c r="K50" s="6"/>
    </row>
    <row r="51" spans="4:11" x14ac:dyDescent="0.2">
      <c r="D51" s="5"/>
      <c r="E51" s="3"/>
      <c r="F51" s="4"/>
      <c r="G51" s="1"/>
      <c r="H51" s="1"/>
      <c r="I51" s="2"/>
      <c r="J51" s="1"/>
      <c r="K51" s="6"/>
    </row>
    <row r="52" spans="4:11" x14ac:dyDescent="0.2">
      <c r="D52" s="5"/>
      <c r="E52" s="3"/>
      <c r="F52" s="4"/>
      <c r="G52" s="1"/>
      <c r="H52" s="1"/>
      <c r="I52" s="2"/>
      <c r="J52" s="1"/>
      <c r="K52" s="6"/>
    </row>
  </sheetData>
  <protectedRanges>
    <protectedRange sqref="B1:B6" name="Oblast1"/>
  </protectedRange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simulace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Gajdošík</dc:creator>
  <cp:lastModifiedBy>Jiri Kucera</cp:lastModifiedBy>
  <dcterms:created xsi:type="dcterms:W3CDTF">2020-11-03T12:30:52Z</dcterms:created>
  <dcterms:modified xsi:type="dcterms:W3CDTF">2023-03-05T17:14:05Z</dcterms:modified>
</cp:coreProperties>
</file>