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Praca\vyuka_E4220\2023\Exercise5\"/>
    </mc:Choice>
  </mc:AlternateContent>
  <xr:revisionPtr revIDLastSave="0" documentId="13_ncr:1_{63C26529-3DCE-484D-8CF7-BEF9F022D69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sults" sheetId="10" r:id="rId1"/>
    <sheet name="Level III-TFP" sheetId="9" r:id="rId2"/>
  </sheets>
  <definedNames>
    <definedName name="A" localSheetId="1">'Level III-TFP'!$C$12</definedName>
    <definedName name="Aov">'Level III-TFP'!#REF!</definedName>
    <definedName name="Cname" localSheetId="1">'Level III-TFP'!$C$2</definedName>
    <definedName name="DadvA" localSheetId="1">'Level III-TFP'!$K$18</definedName>
    <definedName name="DadvW" localSheetId="1">'Level III-TFP'!$K$19</definedName>
    <definedName name="DAS" localSheetId="1">'Level III-TFP'!#REF!</definedName>
    <definedName name="Das1_">'Level III-TFP'!#REF!</definedName>
    <definedName name="Das2_">'Level III-TFP'!#REF!</definedName>
    <definedName name="Das3_">'Level III-TFP'!#REF!</definedName>
    <definedName name="Das4_">'Level III-TFP'!#REF!</definedName>
    <definedName name="Dasa" localSheetId="1">'Level III-TFP'!#REF!</definedName>
    <definedName name="Dass" localSheetId="1">'Level III-TFP'!#REF!</definedName>
    <definedName name="DAW" localSheetId="1">'Level III-TFP'!$K$14</definedName>
    <definedName name="Daw1_">'Level III-TFP'!$K$7</definedName>
    <definedName name="Daw2_">'Level III-TFP'!$K$8</definedName>
    <definedName name="Daw3_">'Level III-TFP'!$K$9</definedName>
    <definedName name="Daw4_">'Level III-TFP'!$K$10</definedName>
    <definedName name="Dawa" localSheetId="1">'Level III-TFP'!$K$3</definedName>
    <definedName name="Daww" localSheetId="1">'Level III-TFP'!$K$4</definedName>
    <definedName name="DdegA" localSheetId="1">'Level III-TFP'!$K$23</definedName>
    <definedName name="DdegS" localSheetId="1">'Level III-TFP'!#REF!</definedName>
    <definedName name="DdegW" localSheetId="1">'Level III-TFP'!$K$24</definedName>
    <definedName name="DSA" localSheetId="1">'Level III-TFP'!#REF!</definedName>
    <definedName name="Dsa1_">'Level III-TFP'!#REF!</definedName>
    <definedName name="Dsdep">'Level III-TFP'!$K$20</definedName>
    <definedName name="DsinkA" localSheetId="1">'Level III-TFP'!$K$27</definedName>
    <definedName name="DsinkS" localSheetId="1">'Level III-TFP'!#REF!</definedName>
    <definedName name="DsinkW" localSheetId="1">'Level III-TFP'!$K$28</definedName>
    <definedName name="DslossS">'Level III-TFP'!#REF!</definedName>
    <definedName name="DslossW">'Level III-TFP'!#REF!</definedName>
    <definedName name="DSW" localSheetId="1">'Level III-TFP'!#REF!</definedName>
    <definedName name="Dsw1_">'Level III-TFP'!#REF!</definedName>
    <definedName name="Dsw2_">'Level III-TFP'!#REF!</definedName>
    <definedName name="DTA" localSheetId="1">'Level III-TFP'!$K$31</definedName>
    <definedName name="DTS" localSheetId="1">'Level III-TFP'!#REF!</definedName>
    <definedName name="DTW" localSheetId="1">'Level III-TFP'!$K$32</definedName>
    <definedName name="DWA" localSheetId="1">'Level III-TFP'!$K$15</definedName>
    <definedName name="Dwa1_">'Level III-TFP'!$K$11</definedName>
    <definedName name="EA" localSheetId="1">'Level III-TFP'!$O$2</definedName>
    <definedName name="ES" localSheetId="1">'Level III-TFP'!#REF!</definedName>
    <definedName name="EW" localSheetId="1">'Level III-TFP'!$O$3</definedName>
    <definedName name="fa" localSheetId="1">'Level III-TFP'!$O$7</definedName>
    <definedName name="fa" localSheetId="0">Results!$K$7</definedName>
    <definedName name="FAS" localSheetId="1">'Level III-TFP'!#REF!</definedName>
    <definedName name="FAW" localSheetId="1">'Level III-TFP'!$C$13</definedName>
    <definedName name="FOCP" localSheetId="1">'Level III-TFP'!$C$21</definedName>
    <definedName name="FOCS" localSheetId="1">'Level III-TFP'!#REF!</definedName>
    <definedName name="fs" localSheetId="1">'Level III-TFP'!#REF!</definedName>
    <definedName name="fw" localSheetId="1">'Level III-TFP'!$O$8</definedName>
    <definedName name="fw" localSheetId="0">Results!$K$8</definedName>
    <definedName name="GA" localSheetId="1">'Level III-TFP'!$C$34</definedName>
    <definedName name="GW" localSheetId="1">'Level III-TFP'!$C$36</definedName>
    <definedName name="HA" localSheetId="1">'Level III-TFP'!$C$14</definedName>
    <definedName name="HS" localSheetId="1">'Level III-TFP'!#REF!</definedName>
    <definedName name="HW" localSheetId="1">'Level III-TFP'!$C$15</definedName>
    <definedName name="IA" localSheetId="1">'Level III-TFP'!$O$17</definedName>
    <definedName name="IA" localSheetId="0">Results!$O$17</definedName>
    <definedName name="IA">#REF!</definedName>
    <definedName name="IS" localSheetId="1">'Level III-TFP'!#REF!</definedName>
    <definedName name="IT" localSheetId="1">'Level III-TFP'!$O$19</definedName>
    <definedName name="IT" localSheetId="0">Results!$O$19</definedName>
    <definedName name="IT">#REF!</definedName>
    <definedName name="IW" localSheetId="1">'Level III-TFP'!$O$18</definedName>
    <definedName name="IW" localSheetId="0">Results!$O$18</definedName>
    <definedName name="IW">#REF!</definedName>
    <definedName name="Kaw" localSheetId="1">'Level III-TFP'!$G$2</definedName>
    <definedName name="kdegA" localSheetId="1">'Level III-TFP'!$G$19</definedName>
    <definedName name="kdegS" localSheetId="1">'Level III-TFP'!#REF!</definedName>
    <definedName name="KdegW" localSheetId="1">'Level III-TFP'!$G$20</definedName>
    <definedName name="Koa" localSheetId="1">'Level III-TFP'!$G$4</definedName>
    <definedName name="Kow" localSheetId="1">'Level III-TFP'!$G$3</definedName>
    <definedName name="Kqa" localSheetId="1">'Level III-TFP'!$G$6</definedName>
    <definedName name="Kssw">'Level III-TFP'!$G$5</definedName>
    <definedName name="Ksw" localSheetId="1">'Level III-TFP'!#REF!</definedName>
    <definedName name="LKAW" localSheetId="1">'Level III-TFP'!$C$3</definedName>
    <definedName name="LKOA" localSheetId="1">'Level III-TFP'!$C$5</definedName>
    <definedName name="LKOW" localSheetId="1">'Level III-TFP'!$C$4</definedName>
    <definedName name="MTCas" localSheetId="1">'Level III-TFP'!#REF!</definedName>
    <definedName name="MTCasa" localSheetId="1">'Level III-TFP'!#REF!</definedName>
    <definedName name="MTCawa" localSheetId="1">'Level III-TFP'!$C$27</definedName>
    <definedName name="MTCaww" localSheetId="1">'Level III-TFP'!$C$28</definedName>
    <definedName name="MTCburial" localSheetId="1">'Level III-TFP'!#REF!</definedName>
    <definedName name="MTCdep">'Level III-TFP'!$C$37</definedName>
    <definedName name="MTCleach" localSheetId="1">'Level III-TFP'!#REF!</definedName>
    <definedName name="MTCQd" localSheetId="1">'Level III-TFP'!$C$30</definedName>
    <definedName name="MTCrain" localSheetId="1">'Level III-TFP'!$C$29</definedName>
    <definedName name="MTCsrun" localSheetId="1">'Level III-TFP'!#REF!</definedName>
    <definedName name="MTCss" localSheetId="1">'Level III-TFP'!#REF!</definedName>
    <definedName name="MTCsw">'Level III-TFP'!#REF!</definedName>
    <definedName name="MTCwrun" localSheetId="1">'Level III-TFP'!#REF!</definedName>
    <definedName name="Pov">'Level III-TFP'!#REF!</definedName>
    <definedName name="rhoP" localSheetId="1">'Level III-TFP'!$C$20</definedName>
    <definedName name="rhoS" localSheetId="1">'Level III-TFP'!#REF!</definedName>
    <definedName name="Scav">'Level III-TFP'!$C$24</definedName>
    <definedName name="TC" localSheetId="1">'Level III-TFP'!$C$10</definedName>
    <definedName name="ThA" localSheetId="1">'Level III-TFP'!$C$6</definedName>
    <definedName name="ThS" localSheetId="1">'Level III-TFP'!#REF!</definedName>
    <definedName name="ThW" localSheetId="1">'Level III-TFP'!$C$7</definedName>
    <definedName name="TK" localSheetId="1">'Level III-TFP'!$C$11</definedName>
    <definedName name="Tov">'Level III-TFP'!#REF!</definedName>
    <definedName name="VA" localSheetId="1">'Level III-TFP'!$C$16</definedName>
    <definedName name="VA" localSheetId="0">Results!$C$16</definedName>
    <definedName name="VAS" localSheetId="1">'Level III-TFP'!#REF!</definedName>
    <definedName name="VPW" localSheetId="1">'Level III-TFP'!$C$23</definedName>
    <definedName name="VQA" localSheetId="1">'Level III-TFP'!$C$22</definedName>
    <definedName name="VS" localSheetId="1">'Level III-TFP'!#REF!</definedName>
    <definedName name="VW" localSheetId="1">'Level III-TFP'!$C$17</definedName>
    <definedName name="VW" localSheetId="0">Results!$C$17</definedName>
    <definedName name="VWS" localSheetId="1">'Level III-TFP'!#REF!</definedName>
    <definedName name="ZA">'Level III-TFP'!$G$15</definedName>
    <definedName name="Zpa">'Level III-TFP'!$G$9</definedName>
    <definedName name="Zpq" localSheetId="1">'Level III-TFP'!$G$11</definedName>
    <definedName name="Zps" localSheetId="1">'Level III-TFP'!#REF!</definedName>
    <definedName name="Zpss">'Level III-TFP'!$G$12</definedName>
    <definedName name="Zpw" localSheetId="1">'Level III-TFP'!$G$10</definedName>
    <definedName name="ZS" localSheetId="1">'Level III-TFP'!#REF!</definedName>
    <definedName name="ZW" localSheetId="1">'Level III-TFP'!$G$16</definedName>
    <definedName name="ZW" localSheetId="0">Results!#REF!</definedName>
  </definedName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4" i="10" l="1"/>
  <c r="B20" i="10"/>
  <c r="C4" i="9"/>
  <c r="C11" i="9"/>
  <c r="C3" i="9"/>
  <c r="C36" i="9"/>
  <c r="C7" i="9"/>
  <c r="B16" i="10"/>
  <c r="C34" i="9"/>
  <c r="C5" i="9"/>
  <c r="C16" i="9"/>
  <c r="C6" i="9"/>
  <c r="C17" i="9"/>
  <c r="B32" i="10"/>
  <c r="B31" i="10"/>
  <c r="B30" i="10"/>
  <c r="C2" i="9"/>
  <c r="P14" i="9"/>
  <c r="P13" i="9"/>
  <c r="O13" i="9"/>
  <c r="N13" i="9"/>
  <c r="N14" i="9"/>
  <c r="O14" i="9"/>
  <c r="Q13" i="9" a="1"/>
  <c r="Q14" i="9"/>
  <c r="Q13" i="9"/>
  <c r="B34" i="10"/>
  <c r="B35" i="10"/>
</calcChain>
</file>

<file path=xl/sharedStrings.xml><?xml version="1.0" encoding="utf-8"?>
<sst xmlns="http://schemas.openxmlformats.org/spreadsheetml/2006/main" count="202" uniqueCount="175">
  <si>
    <t>Log Kaw</t>
  </si>
  <si>
    <t>Log Kow</t>
  </si>
  <si>
    <t>Cname</t>
  </si>
  <si>
    <t>LKAW</t>
  </si>
  <si>
    <t>LKOW</t>
  </si>
  <si>
    <t>ThA</t>
  </si>
  <si>
    <t>ThW</t>
  </si>
  <si>
    <t>TC</t>
  </si>
  <si>
    <t>A</t>
  </si>
  <si>
    <t>FAW</t>
  </si>
  <si>
    <t>HA</t>
  </si>
  <si>
    <t>HW</t>
  </si>
  <si>
    <t>Log Koa</t>
  </si>
  <si>
    <t>LKOA</t>
  </si>
  <si>
    <t>Kaw</t>
  </si>
  <si>
    <t>Kow</t>
  </si>
  <si>
    <t>Koa</t>
  </si>
  <si>
    <t>TK</t>
  </si>
  <si>
    <t>ZA</t>
  </si>
  <si>
    <t>ZW</t>
  </si>
  <si>
    <t>DdegA</t>
  </si>
  <si>
    <t>DdegW</t>
  </si>
  <si>
    <t>KdegA</t>
  </si>
  <si>
    <t>KdegW</t>
  </si>
  <si>
    <t>GW</t>
  </si>
  <si>
    <t>GA</t>
  </si>
  <si>
    <t>DadvA</t>
  </si>
  <si>
    <t>DadvW</t>
  </si>
  <si>
    <t>EA</t>
  </si>
  <si>
    <t>EW</t>
  </si>
  <si>
    <t>IA</t>
  </si>
  <si>
    <t>IW</t>
  </si>
  <si>
    <t>IT</t>
  </si>
  <si>
    <t>DTA</t>
  </si>
  <si>
    <t>DTW</t>
  </si>
  <si>
    <t>VA</t>
  </si>
  <si>
    <t>VW</t>
  </si>
  <si>
    <t>log Kaw</t>
  </si>
  <si>
    <t>log Kow</t>
  </si>
  <si>
    <t>log Koa</t>
  </si>
  <si>
    <t>Zpa</t>
  </si>
  <si>
    <t>Zpw</t>
  </si>
  <si>
    <t>Zpq</t>
  </si>
  <si>
    <t>K (aerosol: air)</t>
  </si>
  <si>
    <t>Kqa</t>
  </si>
  <si>
    <t>Dawa</t>
  </si>
  <si>
    <t>Daww</t>
  </si>
  <si>
    <t>Dsdep</t>
  </si>
  <si>
    <t>fa</t>
  </si>
  <si>
    <t>fw</t>
  </si>
  <si>
    <t>rhoP</t>
  </si>
  <si>
    <t>Air side air-water MTC</t>
  </si>
  <si>
    <t>Water side air-water MTC</t>
  </si>
  <si>
    <t>MTCdep</t>
  </si>
  <si>
    <t>MTCawa</t>
  </si>
  <si>
    <t>MTCaww</t>
  </si>
  <si>
    <t>MTCrain</t>
  </si>
  <si>
    <t>MTCQd</t>
  </si>
  <si>
    <t>VQA</t>
  </si>
  <si>
    <t>VPW</t>
  </si>
  <si>
    <t>Daw1</t>
  </si>
  <si>
    <t>Daw2</t>
  </si>
  <si>
    <t>Daw3</t>
  </si>
  <si>
    <t>Daw4</t>
  </si>
  <si>
    <t>Dwa1</t>
  </si>
  <si>
    <t>DAW</t>
  </si>
  <si>
    <t>DWA</t>
  </si>
  <si>
    <t>DsinkA</t>
  </si>
  <si>
    <t>DsinkW</t>
  </si>
  <si>
    <t>FOCP</t>
  </si>
  <si>
    <t>Scav</t>
  </si>
  <si>
    <t>K (suspended sediment:water)</t>
  </si>
  <si>
    <t>Kssw</t>
  </si>
  <si>
    <t>Zpss</t>
  </si>
  <si>
    <t>Solved through matrix inversion</t>
  </si>
  <si>
    <t>PCB-180</t>
  </si>
  <si>
    <t>MW</t>
  </si>
  <si>
    <t>g/mol</t>
  </si>
  <si>
    <t>kg/a</t>
  </si>
  <si>
    <t>mol/h</t>
  </si>
  <si>
    <t>a-HCH</t>
  </si>
  <si>
    <t>TFP</t>
  </si>
  <si>
    <t>1.  Chemické vlastnosti</t>
  </si>
  <si>
    <t>Název chemické látky</t>
  </si>
  <si>
    <t>poločas života ve vzduchu (h)</t>
  </si>
  <si>
    <t>poločas života ve vodě (h)</t>
  </si>
  <si>
    <t>2.1  Vlastnosti prostředí</t>
  </si>
  <si>
    <t>Termodynamická teplota (K)</t>
  </si>
  <si>
    <t>Frakce povrchu pokrytá vodou</t>
  </si>
  <si>
    <t>Výška vzduchu (m)</t>
  </si>
  <si>
    <t>Hloubka vody (m)</t>
  </si>
  <si>
    <t>3.1  Bezrozměrné rozdělovací koeficienty</t>
  </si>
  <si>
    <r>
      <t>3.3 Fugacitní kapacity kompártmentů (mol/Pa m</t>
    </r>
    <r>
      <rPr>
        <b/>
        <vertAlign val="superscript"/>
        <sz val="11"/>
        <color rgb="FF000000"/>
        <rFont val="Calibri"/>
        <family val="2"/>
        <charset val="1"/>
      </rPr>
      <t>3</t>
    </r>
    <r>
      <rPr>
        <b/>
        <sz val="11"/>
        <color rgb="FF000000"/>
        <rFont val="Calibri"/>
        <family val="2"/>
        <charset val="1"/>
      </rPr>
      <t>)</t>
    </r>
  </si>
  <si>
    <r>
      <t>3.2 Fugacitní kapacity sub-kompártmentů (mol/Pa m</t>
    </r>
    <r>
      <rPr>
        <b/>
        <vertAlign val="superscript"/>
        <sz val="11"/>
        <color rgb="FF000000"/>
        <rFont val="Calibri"/>
        <family val="2"/>
        <charset val="1"/>
      </rPr>
      <t>3</t>
    </r>
    <r>
      <rPr>
        <b/>
        <sz val="11"/>
        <color rgb="FF000000"/>
        <rFont val="Calibri"/>
        <family val="2"/>
        <charset val="1"/>
      </rPr>
      <t>)</t>
    </r>
  </si>
  <si>
    <t>2.2 Vlastnosti subkompártmentů</t>
  </si>
  <si>
    <t>Frakce OC v částicích ve vodě</t>
  </si>
  <si>
    <t>Objemová frakce tuhých částic ve vzduchu</t>
  </si>
  <si>
    <t>Objemová frakce tuhých částic ve vodě</t>
  </si>
  <si>
    <t>Vymývací poměr</t>
  </si>
  <si>
    <t>Hustota částic ve vodě (kg/m3)</t>
  </si>
  <si>
    <t>Rychlost depozice tuhých částic (m/h)</t>
  </si>
  <si>
    <t>2.3 Advektivní procesy</t>
  </si>
  <si>
    <t>Rychlost depozice suspendovaných částic (m/h)</t>
  </si>
  <si>
    <t>Z čistý vzduch</t>
  </si>
  <si>
    <t>Z čistá voda</t>
  </si>
  <si>
    <t>Z tuhé částice ve vzduchu</t>
  </si>
  <si>
    <t>Z tuhé částice ve vodě</t>
  </si>
  <si>
    <t>Z bulk vzduch</t>
  </si>
  <si>
    <t>Z bulk voda</t>
  </si>
  <si>
    <t>4 Kinetické koeficienty</t>
  </si>
  <si>
    <t>4.1 Difuzní D koeficienty v čistých fázích (mol/Pa h)</t>
  </si>
  <si>
    <t>D air side fázového rozhraní vzduch-voda</t>
  </si>
  <si>
    <t>4.2 D koeficienty výměny mezi "Bulk" fázemi kompártmentů (mol/Pa h)</t>
  </si>
  <si>
    <t>D difuze vzduch-voda</t>
  </si>
  <si>
    <t>D vzduch-voda mokré depozice plynu</t>
  </si>
  <si>
    <t>D vzduch-voda suchá depozice tuhých částic</t>
  </si>
  <si>
    <t xml:space="preserve">D vzduch-voda mokré depozice tuhých částic </t>
  </si>
  <si>
    <t>D difuze voda-vzduch</t>
  </si>
  <si>
    <t>D water side fázového rozhraní vzduch-voda</t>
  </si>
  <si>
    <t>Celkový  D vzduch-voda</t>
  </si>
  <si>
    <t>Celkový D voda-vzduch</t>
  </si>
  <si>
    <t>4.3  Celkové D koeficienty transportu mezi "Bulk" kompártmenty (mol/ Pa h)</t>
  </si>
  <si>
    <t>4.4 D koeficienty advektivních procesů (mol/Pa h)</t>
  </si>
  <si>
    <t>D advekce vzduchu</t>
  </si>
  <si>
    <t>D advekce vody</t>
  </si>
  <si>
    <t xml:space="preserve">D depozice suspendovaných částic ve vodě </t>
  </si>
  <si>
    <t>4.5 D degradace (mol /Pa h)</t>
  </si>
  <si>
    <t>D degradace ve vzduchu</t>
  </si>
  <si>
    <t>D degradace ve vodě</t>
  </si>
  <si>
    <t>4.6 D koeficienty nevratných procesů (mol/Pa h)</t>
  </si>
  <si>
    <t>D ztrát z vody</t>
  </si>
  <si>
    <t>4.7 D koeficienty ztrát (mol /Pa h)</t>
  </si>
  <si>
    <t>Celkový D pro vzduch</t>
  </si>
  <si>
    <t>Celkový D pro vodu</t>
  </si>
  <si>
    <t>5 Emisní tok (mol/h)</t>
  </si>
  <si>
    <t>Emise do vzduchu</t>
  </si>
  <si>
    <t>Emise do vody</t>
  </si>
  <si>
    <t>6 Level III hmotnostní bilanční rovnice</t>
  </si>
  <si>
    <t>Řešení dosazováním</t>
  </si>
  <si>
    <t>Fugacita ve vzduchu (Pa)</t>
  </si>
  <si>
    <t>Fugacita ve vodě (Pa)</t>
  </si>
  <si>
    <t>Kompártment</t>
  </si>
  <si>
    <t>Matice D-koeficientů</t>
  </si>
  <si>
    <t>Vzduch</t>
  </si>
  <si>
    <t>Voda</t>
  </si>
  <si>
    <t>Emise*-1</t>
  </si>
  <si>
    <t>6.1  Distribuce v ustáleném stavu (Level III)</t>
  </si>
  <si>
    <t>Zásoby ve vzduchu (mol)</t>
  </si>
  <si>
    <t>Zásoby ve vodě (mol)</t>
  </si>
  <si>
    <t>Celková zásoba (mol)</t>
  </si>
  <si>
    <t>Zadané vlastnosti</t>
  </si>
  <si>
    <t>Chemické vlastnosti</t>
  </si>
  <si>
    <t>Emise</t>
  </si>
  <si>
    <t>Výsledky</t>
  </si>
  <si>
    <t>poločas života v půdě (h)</t>
  </si>
  <si>
    <t>Procenta ve vzduchu (%)</t>
  </si>
  <si>
    <t>Procenta ve vodě (%)</t>
  </si>
  <si>
    <t>Zásoba ve vzduchu (mol)</t>
  </si>
  <si>
    <t>Zásoba ve vodě (mol)</t>
  </si>
  <si>
    <r>
      <t>Teplota (</t>
    </r>
    <r>
      <rPr>
        <vertAlign val="superscript"/>
        <sz val="11"/>
        <color theme="0" tint="-0.24994659260841701"/>
        <rFont val="Calibri"/>
        <family val="2"/>
      </rPr>
      <t>o</t>
    </r>
    <r>
      <rPr>
        <sz val="11"/>
        <color theme="0" tint="-0.24994659260841701"/>
        <rFont val="Calibri"/>
        <family val="2"/>
        <scheme val="minor"/>
      </rPr>
      <t>C)</t>
    </r>
  </si>
  <si>
    <r>
      <t>Celkový povrch (m</t>
    </r>
    <r>
      <rPr>
        <vertAlign val="superscript"/>
        <sz val="11"/>
        <color theme="0" tint="-0.24994659260841701"/>
        <rFont val="Calibri"/>
        <family val="2"/>
      </rPr>
      <t>2</t>
    </r>
    <r>
      <rPr>
        <sz val="11"/>
        <color theme="0" tint="-0.24994659260841701"/>
        <rFont val="Calibri"/>
        <family val="2"/>
        <scheme val="minor"/>
      </rPr>
      <t>)</t>
    </r>
  </si>
  <si>
    <r>
      <t>Objem vzduchu (m</t>
    </r>
    <r>
      <rPr>
        <vertAlign val="superscript"/>
        <sz val="11"/>
        <color theme="0" tint="-0.24994659260841701"/>
        <rFont val="Calibri"/>
        <family val="2"/>
      </rPr>
      <t>3</t>
    </r>
    <r>
      <rPr>
        <sz val="11"/>
        <color theme="0" tint="-0.24994659260841701"/>
        <rFont val="Calibri"/>
        <family val="2"/>
        <scheme val="minor"/>
      </rPr>
      <t>)</t>
    </r>
  </si>
  <si>
    <r>
      <t>Objem vody (m</t>
    </r>
    <r>
      <rPr>
        <vertAlign val="superscript"/>
        <sz val="11"/>
        <color theme="0" tint="-0.24994659260841701"/>
        <rFont val="Calibri"/>
        <family val="2"/>
      </rPr>
      <t>3</t>
    </r>
    <r>
      <rPr>
        <sz val="11"/>
        <color theme="0" tint="-0.24994659260841701"/>
        <rFont val="Calibri"/>
        <family val="2"/>
        <scheme val="minor"/>
      </rPr>
      <t>)</t>
    </r>
  </si>
  <si>
    <r>
      <t>Tok vzduchu (m</t>
    </r>
    <r>
      <rPr>
        <vertAlign val="superscript"/>
        <sz val="11"/>
        <color theme="0" tint="-0.24994659260841701"/>
        <rFont val="Calibri"/>
        <family val="2"/>
        <scheme val="minor"/>
      </rPr>
      <t>3</t>
    </r>
    <r>
      <rPr>
        <sz val="11"/>
        <color theme="0" tint="-0.24994659260841701"/>
        <rFont val="Calibri"/>
        <family val="2"/>
        <scheme val="minor"/>
      </rPr>
      <t>/s)</t>
    </r>
  </si>
  <si>
    <r>
      <t>Tok vzduchu (m</t>
    </r>
    <r>
      <rPr>
        <vertAlign val="superscript"/>
        <sz val="11"/>
        <color theme="0" tint="-0.24994659260841701"/>
        <rFont val="Calibri"/>
        <family val="2"/>
        <scheme val="minor"/>
      </rPr>
      <t>3</t>
    </r>
    <r>
      <rPr>
        <sz val="11"/>
        <color theme="0" tint="-0.24994659260841701"/>
        <rFont val="Calibri"/>
        <family val="2"/>
        <scheme val="minor"/>
      </rPr>
      <t>/h)</t>
    </r>
  </si>
  <si>
    <r>
      <t>Tok vody  (m</t>
    </r>
    <r>
      <rPr>
        <vertAlign val="superscript"/>
        <sz val="11"/>
        <color theme="0" tint="-0.24994659260841701"/>
        <rFont val="Calibri"/>
        <family val="2"/>
        <scheme val="minor"/>
      </rPr>
      <t>3</t>
    </r>
    <r>
      <rPr>
        <sz val="11"/>
        <color theme="0" tint="-0.24994659260841701"/>
        <rFont val="Calibri"/>
        <family val="2"/>
        <scheme val="minor"/>
      </rPr>
      <t>/s)</t>
    </r>
  </si>
  <si>
    <r>
      <t>Tok vody  (m</t>
    </r>
    <r>
      <rPr>
        <vertAlign val="superscript"/>
        <sz val="11"/>
        <color theme="0" tint="-0.24994659260841701"/>
        <rFont val="Calibri"/>
        <family val="2"/>
        <scheme val="minor"/>
      </rPr>
      <t>3</t>
    </r>
    <r>
      <rPr>
        <sz val="11"/>
        <color theme="0" tint="-0.24994659260841701"/>
        <rFont val="Calibri"/>
        <family val="2"/>
        <scheme val="minor"/>
      </rPr>
      <t>/h)</t>
    </r>
  </si>
  <si>
    <t>2.3 Mezifázové MTC (m/h)</t>
  </si>
  <si>
    <r>
      <t>Rychlost srážek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h))</t>
    </r>
  </si>
  <si>
    <r>
      <t>Fugacita = -D</t>
    </r>
    <r>
      <rPr>
        <vertAlign val="superscript"/>
        <sz val="11"/>
        <color theme="0" tint="-0.24994659260841701"/>
        <rFont val="Calibri"/>
        <family val="2"/>
        <scheme val="minor"/>
      </rPr>
      <t>-1</t>
    </r>
    <r>
      <rPr>
        <sz val="11"/>
        <color theme="0" tint="-0.24994659260841701"/>
        <rFont val="Calibri"/>
        <family val="2"/>
        <scheme val="minor"/>
      </rPr>
      <t>*E</t>
    </r>
  </si>
  <si>
    <r>
      <t>Rychlostní konstanta prvního řádu degradace pro vzduch (h</t>
    </r>
    <r>
      <rPr>
        <vertAlign val="superscript"/>
        <sz val="11"/>
        <rFont val="Calibri"/>
        <family val="2"/>
      </rPr>
      <t>-1</t>
    </r>
    <r>
      <rPr>
        <sz val="11"/>
        <rFont val="Calibri"/>
        <family val="2"/>
        <scheme val="minor"/>
      </rPr>
      <t>)</t>
    </r>
  </si>
  <si>
    <r>
      <t>Rychlostní konstanta prvního řádu degradace pro vodu (h</t>
    </r>
    <r>
      <rPr>
        <vertAlign val="superscript"/>
        <sz val="11"/>
        <rFont val="Calibri"/>
        <family val="2"/>
      </rPr>
      <t>-1</t>
    </r>
    <r>
      <rPr>
        <sz val="11"/>
        <rFont val="Calibri"/>
        <family val="2"/>
        <scheme val="minor"/>
      </rPr>
      <t>)</t>
    </r>
  </si>
  <si>
    <t>%</t>
  </si>
  <si>
    <t>D ztrát ze vzduchu</t>
  </si>
  <si>
    <r>
      <t>3.5 rychlostní konstanty degradace (h</t>
    </r>
    <r>
      <rPr>
        <b/>
        <vertAlign val="superscript"/>
        <sz val="11"/>
        <color rgb="FF000000"/>
        <rFont val="Calibri"/>
        <family val="2"/>
        <charset val="238"/>
      </rPr>
      <t>-1</t>
    </r>
    <r>
      <rPr>
        <b/>
        <sz val="11"/>
        <color rgb="FF000000"/>
        <rFont val="Calibri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</si>
</sst>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charset val="1"/>
    </font>
    <font>
      <b/>
      <vertAlign val="superscript"/>
      <sz val="11"/>
      <color rgb="FF000000"/>
      <name val="Calibri"/>
      <family val="2"/>
      <charset val="1"/>
    </font>
    <font>
      <sz val="11"/>
      <color theme="0" tint="-0.24994659260841701"/>
      <name val="Calibri"/>
      <family val="2"/>
      <scheme val="minor"/>
    </font>
    <font>
      <vertAlign val="superscript"/>
      <sz val="11"/>
      <color theme="0" tint="-0.24994659260841701"/>
      <name val="Calibri"/>
      <family val="2"/>
    </font>
    <font>
      <vertAlign val="superscript"/>
      <sz val="11"/>
      <color theme="0" tint="-0.24994659260841701"/>
      <name val="Calibri"/>
      <family val="2"/>
      <scheme val="minor"/>
    </font>
    <font>
      <b/>
      <sz val="11"/>
      <color theme="0" tint="-0.24994659260841701"/>
      <name val="Calibri"/>
      <family val="2"/>
      <scheme val="minor"/>
    </font>
    <font>
      <vertAlign val="superscript"/>
      <sz val="11"/>
      <name val="Calibri"/>
      <family val="2"/>
    </font>
    <font>
      <b/>
      <vertAlign val="superscript"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rgb="FF000000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13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11" fontId="3" fillId="0" borderId="0" xfId="0" applyNumberFormat="1" applyFont="1" applyAlignment="1">
      <alignment horizontal="center"/>
    </xf>
    <xf numFmtId="0" fontId="10" fillId="0" borderId="0" xfId="0" applyFont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7" xfId="0" applyBorder="1"/>
    <xf numFmtId="0" fontId="0" fillId="0" borderId="9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1" fontId="3" fillId="0" borderId="1" xfId="0" applyNumberFormat="1" applyFont="1" applyBorder="1" applyAlignment="1">
      <alignment horizontal="center"/>
    </xf>
    <xf numFmtId="11" fontId="14" fillId="0" borderId="1" xfId="0" applyNumberFormat="1" applyFont="1" applyBorder="1" applyAlignment="1">
      <alignment horizontal="center"/>
    </xf>
    <xf numFmtId="11" fontId="0" fillId="0" borderId="1" xfId="0" applyNumberFormat="1" applyBorder="1" applyAlignment="1">
      <alignment horizontal="center"/>
    </xf>
    <xf numFmtId="11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10" fontId="0" fillId="0" borderId="1" xfId="0" applyNumberForma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1" xfId="0" applyFont="1" applyBorder="1"/>
    <xf numFmtId="0" fontId="16" fillId="0" borderId="12" xfId="0" applyFont="1" applyBorder="1" applyAlignment="1">
      <alignment horizontal="right"/>
    </xf>
    <xf numFmtId="0" fontId="16" fillId="0" borderId="13" xfId="0" applyFont="1" applyBorder="1" applyAlignment="1">
      <alignment horizontal="center"/>
    </xf>
    <xf numFmtId="0" fontId="16" fillId="0" borderId="14" xfId="0" applyFont="1" applyBorder="1"/>
    <xf numFmtId="0" fontId="16" fillId="0" borderId="0" xfId="0" applyFont="1" applyAlignment="1">
      <alignment horizontal="right"/>
    </xf>
    <xf numFmtId="0" fontId="16" fillId="0" borderId="15" xfId="0" applyFont="1" applyBorder="1" applyAlignment="1">
      <alignment horizontal="left"/>
    </xf>
    <xf numFmtId="0" fontId="16" fillId="0" borderId="16" xfId="0" applyFont="1" applyBorder="1"/>
    <xf numFmtId="11" fontId="16" fillId="2" borderId="10" xfId="0" applyNumberFormat="1" applyFont="1" applyFill="1" applyBorder="1" applyAlignment="1">
      <alignment horizontal="right"/>
    </xf>
    <xf numFmtId="0" fontId="16" fillId="2" borderId="17" xfId="0" applyFont="1" applyFill="1" applyBorder="1" applyAlignment="1">
      <alignment horizontal="left"/>
    </xf>
    <xf numFmtId="0" fontId="15" fillId="0" borderId="18" xfId="0" applyFont="1" applyBorder="1"/>
    <xf numFmtId="0" fontId="16" fillId="0" borderId="19" xfId="0" applyFont="1" applyBorder="1" applyAlignment="1">
      <alignment horizontal="right"/>
    </xf>
    <xf numFmtId="0" fontId="16" fillId="0" borderId="20" xfId="0" applyFont="1" applyBorder="1" applyAlignment="1">
      <alignment horizontal="left"/>
    </xf>
    <xf numFmtId="0" fontId="16" fillId="0" borderId="21" xfId="0" applyFont="1" applyBorder="1" applyAlignment="1">
      <alignment horizontal="right"/>
    </xf>
    <xf numFmtId="0" fontId="16" fillId="0" borderId="0" xfId="0" applyFont="1"/>
    <xf numFmtId="0" fontId="16" fillId="0" borderId="22" xfId="0" applyFont="1" applyBorder="1" applyAlignment="1">
      <alignment horizontal="right"/>
    </xf>
    <xf numFmtId="0" fontId="16" fillId="0" borderId="23" xfId="0" applyFont="1" applyBorder="1" applyAlignment="1">
      <alignment horizontal="left"/>
    </xf>
    <xf numFmtId="0" fontId="16" fillId="0" borderId="24" xfId="0" applyFont="1" applyBorder="1"/>
    <xf numFmtId="0" fontId="16" fillId="2" borderId="25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/>
    <xf numFmtId="0" fontId="0" fillId="3" borderId="7" xfId="0" applyFill="1" applyBorder="1" applyAlignment="1">
      <alignment horizontal="center"/>
    </xf>
    <xf numFmtId="11" fontId="0" fillId="3" borderId="8" xfId="0" applyNumberFormat="1" applyFill="1" applyBorder="1" applyAlignment="1">
      <alignment horizontal="center"/>
    </xf>
    <xf numFmtId="11" fontId="0" fillId="3" borderId="9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0" xfId="0" applyFill="1" applyAlignment="1">
      <alignment horizontal="center"/>
    </xf>
    <xf numFmtId="11" fontId="0" fillId="3" borderId="0" xfId="0" applyNumberFormat="1" applyFill="1" applyAlignment="1">
      <alignment horizontal="center"/>
    </xf>
    <xf numFmtId="10" fontId="0" fillId="3" borderId="8" xfId="82" applyNumberFormat="1" applyFont="1" applyFill="1" applyBorder="1" applyAlignment="1">
      <alignment horizontal="center"/>
    </xf>
    <xf numFmtId="10" fontId="0" fillId="3" borderId="9" xfId="82" applyNumberFormat="1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0" xfId="0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1" fontId="19" fillId="0" borderId="1" xfId="0" applyNumberFormat="1" applyFont="1" applyBorder="1" applyAlignment="1">
      <alignment horizontal="center"/>
    </xf>
    <xf numFmtId="0" fontId="22" fillId="0" borderId="0" xfId="0" applyFont="1"/>
    <xf numFmtId="0" fontId="19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9" fillId="0" borderId="1" xfId="0" applyFont="1" applyBorder="1" applyAlignment="1">
      <alignment horizontal="center"/>
    </xf>
    <xf numFmtId="0" fontId="17" fillId="0" borderId="0" xfId="0" applyFont="1" applyAlignment="1">
      <alignment horizontal="left"/>
    </xf>
  </cellXfs>
  <cellStyles count="113">
    <cellStyle name="Followed Hyperlink 10" xfId="19" xr:uid="{00000000-0005-0000-0000-00000F000000}"/>
    <cellStyle name="Followed Hyperlink 11" xfId="21" xr:uid="{00000000-0005-0000-0000-000010000000}"/>
    <cellStyle name="Followed Hyperlink 12" xfId="23" xr:uid="{00000000-0005-0000-0000-000011000000}"/>
    <cellStyle name="Followed Hyperlink 13" xfId="25" xr:uid="{00000000-0005-0000-0000-000012000000}"/>
    <cellStyle name="Followed Hyperlink 14" xfId="27" xr:uid="{00000000-0005-0000-0000-000013000000}"/>
    <cellStyle name="Followed Hyperlink 15" xfId="29" xr:uid="{00000000-0005-0000-0000-000014000000}"/>
    <cellStyle name="Followed Hyperlink 16" xfId="31" xr:uid="{00000000-0005-0000-0000-000015000000}"/>
    <cellStyle name="Followed Hyperlink 17" xfId="33" xr:uid="{00000000-0005-0000-0000-000016000000}"/>
    <cellStyle name="Followed Hyperlink 18" xfId="35" xr:uid="{00000000-0005-0000-0000-000017000000}"/>
    <cellStyle name="Followed Hyperlink 19" xfId="37" xr:uid="{00000000-0005-0000-0000-000018000000}"/>
    <cellStyle name="Followed Hyperlink 2" xfId="3" xr:uid="{00000000-0005-0000-0000-000019000000}"/>
    <cellStyle name="Followed Hyperlink 20" xfId="39" xr:uid="{00000000-0005-0000-0000-00001A000000}"/>
    <cellStyle name="Followed Hyperlink 21" xfId="41" xr:uid="{00000000-0005-0000-0000-00001B000000}"/>
    <cellStyle name="Followed Hyperlink 22" xfId="43" xr:uid="{00000000-0005-0000-0000-00001C000000}"/>
    <cellStyle name="Followed Hyperlink 23" xfId="45" xr:uid="{00000000-0005-0000-0000-00001D000000}"/>
    <cellStyle name="Followed Hyperlink 24" xfId="47" xr:uid="{00000000-0005-0000-0000-00001E000000}"/>
    <cellStyle name="Followed Hyperlink 25" xfId="49" xr:uid="{00000000-0005-0000-0000-00001F000000}"/>
    <cellStyle name="Followed Hyperlink 26" xfId="51" xr:uid="{00000000-0005-0000-0000-000020000000}"/>
    <cellStyle name="Followed Hyperlink 27" xfId="53" xr:uid="{00000000-0005-0000-0000-000021000000}"/>
    <cellStyle name="Followed Hyperlink 28" xfId="55" xr:uid="{00000000-0005-0000-0000-000022000000}"/>
    <cellStyle name="Followed Hyperlink 29" xfId="57" xr:uid="{00000000-0005-0000-0000-000023000000}"/>
    <cellStyle name="Followed Hyperlink 3" xfId="5" xr:uid="{00000000-0005-0000-0000-000024000000}"/>
    <cellStyle name="Followed Hyperlink 30" xfId="59" xr:uid="{00000000-0005-0000-0000-000025000000}"/>
    <cellStyle name="Followed Hyperlink 31" xfId="61" xr:uid="{00000000-0005-0000-0000-000026000000}"/>
    <cellStyle name="Followed Hyperlink 32" xfId="63" xr:uid="{00000000-0005-0000-0000-000027000000}"/>
    <cellStyle name="Followed Hyperlink 33" xfId="65" xr:uid="{00000000-0005-0000-0000-000028000000}"/>
    <cellStyle name="Followed Hyperlink 34" xfId="67" xr:uid="{00000000-0005-0000-0000-000029000000}"/>
    <cellStyle name="Followed Hyperlink 35" xfId="69" xr:uid="{00000000-0005-0000-0000-00002A000000}"/>
    <cellStyle name="Followed Hyperlink 36" xfId="71" xr:uid="{00000000-0005-0000-0000-00002B000000}"/>
    <cellStyle name="Followed Hyperlink 37" xfId="73" xr:uid="{00000000-0005-0000-0000-00002C000000}"/>
    <cellStyle name="Followed Hyperlink 38" xfId="75" xr:uid="{00000000-0005-0000-0000-00002D000000}"/>
    <cellStyle name="Followed Hyperlink 39" xfId="77" xr:uid="{00000000-0005-0000-0000-00002E000000}"/>
    <cellStyle name="Followed Hyperlink 4" xfId="7" xr:uid="{00000000-0005-0000-0000-00002F000000}"/>
    <cellStyle name="Followed Hyperlink 40" xfId="79" xr:uid="{00000000-0005-0000-0000-000030000000}"/>
    <cellStyle name="Followed Hyperlink 41" xfId="81" xr:uid="{00000000-0005-0000-0000-000031000000}"/>
    <cellStyle name="Followed Hyperlink 5" xfId="9" xr:uid="{00000000-0005-0000-0000-000032000000}"/>
    <cellStyle name="Followed Hyperlink 6" xfId="11" xr:uid="{00000000-0005-0000-0000-000033000000}"/>
    <cellStyle name="Followed Hyperlink 7" xfId="13" xr:uid="{00000000-0005-0000-0000-000034000000}"/>
    <cellStyle name="Followed Hyperlink 8" xfId="15" xr:uid="{00000000-0005-0000-0000-000035000000}"/>
    <cellStyle name="Followed Hyperlink 9" xfId="17" xr:uid="{00000000-0005-0000-0000-000036000000}"/>
    <cellStyle name="Hyperlink 10" xfId="18" xr:uid="{00000000-0005-0000-0000-000046000000}"/>
    <cellStyle name="Hyperlink 11" xfId="20" xr:uid="{00000000-0005-0000-0000-000047000000}"/>
    <cellStyle name="Hyperlink 12" xfId="22" xr:uid="{00000000-0005-0000-0000-000048000000}"/>
    <cellStyle name="Hyperlink 13" xfId="24" xr:uid="{00000000-0005-0000-0000-000049000000}"/>
    <cellStyle name="Hyperlink 14" xfId="26" xr:uid="{00000000-0005-0000-0000-00004A000000}"/>
    <cellStyle name="Hyperlink 15" xfId="28" xr:uid="{00000000-0005-0000-0000-00004B000000}"/>
    <cellStyle name="Hyperlink 16" xfId="30" xr:uid="{00000000-0005-0000-0000-00004C000000}"/>
    <cellStyle name="Hyperlink 17" xfId="32" xr:uid="{00000000-0005-0000-0000-00004D000000}"/>
    <cellStyle name="Hyperlink 18" xfId="34" xr:uid="{00000000-0005-0000-0000-00004E000000}"/>
    <cellStyle name="Hyperlink 19" xfId="36" xr:uid="{00000000-0005-0000-0000-00004F000000}"/>
    <cellStyle name="Hyperlink 2" xfId="2" xr:uid="{00000000-0005-0000-0000-000050000000}"/>
    <cellStyle name="Hyperlink 20" xfId="38" xr:uid="{00000000-0005-0000-0000-000051000000}"/>
    <cellStyle name="Hyperlink 21" xfId="40" xr:uid="{00000000-0005-0000-0000-000052000000}"/>
    <cellStyle name="Hyperlink 22" xfId="42" xr:uid="{00000000-0005-0000-0000-000053000000}"/>
    <cellStyle name="Hyperlink 23" xfId="44" xr:uid="{00000000-0005-0000-0000-000054000000}"/>
    <cellStyle name="Hyperlink 24" xfId="46" xr:uid="{00000000-0005-0000-0000-000055000000}"/>
    <cellStyle name="Hyperlink 25" xfId="48" xr:uid="{00000000-0005-0000-0000-000056000000}"/>
    <cellStyle name="Hyperlink 26" xfId="50" xr:uid="{00000000-0005-0000-0000-000057000000}"/>
    <cellStyle name="Hyperlink 27" xfId="52" xr:uid="{00000000-0005-0000-0000-000058000000}"/>
    <cellStyle name="Hyperlink 28" xfId="54" xr:uid="{00000000-0005-0000-0000-000059000000}"/>
    <cellStyle name="Hyperlink 29" xfId="56" xr:uid="{00000000-0005-0000-0000-00005A000000}"/>
    <cellStyle name="Hyperlink 3" xfId="4" xr:uid="{00000000-0005-0000-0000-00005B000000}"/>
    <cellStyle name="Hyperlink 30" xfId="58" xr:uid="{00000000-0005-0000-0000-00005C000000}"/>
    <cellStyle name="Hyperlink 31" xfId="60" xr:uid="{00000000-0005-0000-0000-00005D000000}"/>
    <cellStyle name="Hyperlink 32" xfId="62" xr:uid="{00000000-0005-0000-0000-00005E000000}"/>
    <cellStyle name="Hyperlink 33" xfId="64" xr:uid="{00000000-0005-0000-0000-00005F000000}"/>
    <cellStyle name="Hyperlink 34" xfId="66" xr:uid="{00000000-0005-0000-0000-000060000000}"/>
    <cellStyle name="Hyperlink 35" xfId="68" xr:uid="{00000000-0005-0000-0000-000061000000}"/>
    <cellStyle name="Hyperlink 36" xfId="70" xr:uid="{00000000-0005-0000-0000-000062000000}"/>
    <cellStyle name="Hyperlink 37" xfId="72" xr:uid="{00000000-0005-0000-0000-000063000000}"/>
    <cellStyle name="Hyperlink 38" xfId="74" xr:uid="{00000000-0005-0000-0000-000064000000}"/>
    <cellStyle name="Hyperlink 39" xfId="76" xr:uid="{00000000-0005-0000-0000-000065000000}"/>
    <cellStyle name="Hyperlink 4" xfId="6" xr:uid="{00000000-0005-0000-0000-000066000000}"/>
    <cellStyle name="Hyperlink 40" xfId="78" xr:uid="{00000000-0005-0000-0000-000067000000}"/>
    <cellStyle name="Hyperlink 41" xfId="80" xr:uid="{00000000-0005-0000-0000-000068000000}"/>
    <cellStyle name="Hyperlink 5" xfId="8" xr:uid="{00000000-0005-0000-0000-000069000000}"/>
    <cellStyle name="Hyperlink 6" xfId="10" xr:uid="{00000000-0005-0000-0000-00006A000000}"/>
    <cellStyle name="Hyperlink 7" xfId="12" xr:uid="{00000000-0005-0000-0000-00006B000000}"/>
    <cellStyle name="Hyperlink 8" xfId="14" xr:uid="{00000000-0005-0000-0000-00006C000000}"/>
    <cellStyle name="Hyperlink 9" xfId="16" xr:uid="{00000000-0005-0000-0000-00006D000000}"/>
    <cellStyle name="Hypertextový odkaz" xfId="83" builtinId="8" hidden="1"/>
    <cellStyle name="Hypertextový odkaz" xfId="85" builtinId="8" hidden="1"/>
    <cellStyle name="Hypertextový odkaz" xfId="87" builtinId="8" hidden="1"/>
    <cellStyle name="Hypertextový odkaz" xfId="89" builtinId="8" hidden="1"/>
    <cellStyle name="Hypertextový odkaz" xfId="91" builtinId="8" hidden="1"/>
    <cellStyle name="Hypertextový odkaz" xfId="93" builtinId="8" hidden="1"/>
    <cellStyle name="Hypertextový odkaz" xfId="95" builtinId="8" hidden="1"/>
    <cellStyle name="Hypertextový odkaz" xfId="97" builtinId="8" hidden="1"/>
    <cellStyle name="Hypertextový odkaz" xfId="99" builtinId="8" hidden="1"/>
    <cellStyle name="Hypertextový odkaz" xfId="101" builtinId="8" hidden="1"/>
    <cellStyle name="Hypertextový odkaz" xfId="103" builtinId="8" hidden="1"/>
    <cellStyle name="Hypertextový odkaz" xfId="105" builtinId="8" hidden="1"/>
    <cellStyle name="Hypertextový odkaz" xfId="107" builtinId="8" hidden="1"/>
    <cellStyle name="Hypertextový odkaz" xfId="109" builtinId="8" hidden="1"/>
    <cellStyle name="Hypertextový odkaz" xfId="111" builtinId="8" hidden="1"/>
    <cellStyle name="Normal 2" xfId="1" xr:uid="{00000000-0005-0000-0000-00006F000000}"/>
    <cellStyle name="Normální" xfId="0" builtinId="0"/>
    <cellStyle name="Použitý hypertextový odkaz" xfId="84" builtinId="9" hidden="1"/>
    <cellStyle name="Použitý hypertextový odkaz" xfId="86" builtinId="9" hidden="1"/>
    <cellStyle name="Použitý hypertextový odkaz" xfId="88" builtinId="9" hidden="1"/>
    <cellStyle name="Použitý hypertextový odkaz" xfId="90" builtinId="9" hidden="1"/>
    <cellStyle name="Použitý hypertextový odkaz" xfId="92" builtinId="9" hidden="1"/>
    <cellStyle name="Použitý hypertextový odkaz" xfId="94" builtinId="9" hidden="1"/>
    <cellStyle name="Použitý hypertextový odkaz" xfId="96" builtinId="9" hidden="1"/>
    <cellStyle name="Použitý hypertextový odkaz" xfId="98" builtinId="9" hidden="1"/>
    <cellStyle name="Použitý hypertextový odkaz" xfId="100" builtinId="9" hidden="1"/>
    <cellStyle name="Použitý hypertextový odkaz" xfId="102" builtinId="9" hidden="1"/>
    <cellStyle name="Použitý hypertextový odkaz" xfId="104" builtinId="9" hidden="1"/>
    <cellStyle name="Použitý hypertextový odkaz" xfId="106" builtinId="9" hidden="1"/>
    <cellStyle name="Použitý hypertextový odkaz" xfId="108" builtinId="9" hidden="1"/>
    <cellStyle name="Použitý hypertextový odkaz" xfId="110" builtinId="9" hidden="1"/>
    <cellStyle name="Použitý hypertextový odkaz" xfId="112" builtinId="9" hidden="1"/>
    <cellStyle name="Procenta" xfId="8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6.1 Steady State (Level III) Distribution</a:t>
            </a:r>
          </a:p>
        </c:rich>
      </c:tx>
      <c:layout>
        <c:manualLayout>
          <c:xMode val="edge"/>
          <c:yMode val="edge"/>
          <c:x val="0.117040770490937"/>
          <c:y val="2.8070175438596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81911051131801"/>
          <c:y val="0.203948132772308"/>
          <c:w val="0.57718227199896399"/>
          <c:h val="0.754388792190040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B7C-4621-9029-4181FBCF415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B7C-4621-9029-4181FBCF415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B7C-4621-9029-4181FBCF4154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6B7C-4621-9029-4181FBCF4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711563529390996"/>
          <c:y val="0.421054070543814"/>
          <c:w val="0.14765122690200599"/>
          <c:h val="0.25877279320348101"/>
        </c:manualLayout>
      </c:layout>
      <c:overlay val="0"/>
      <c:txPr>
        <a:bodyPr/>
        <a:lstStyle/>
        <a:p>
          <a:pPr rtl="0">
            <a:defRPr sz="1200"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594360</xdr:colOff>
      <xdr:row>64</xdr:row>
      <xdr:rowOff>175260</xdr:rowOff>
    </xdr:from>
    <xdr:to>
      <xdr:col>8</xdr:col>
      <xdr:colOff>0</xdr:colOff>
      <xdr:row>83</xdr:row>
      <xdr:rowOff>175260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workbookViewId="0">
      <selection activeCell="C28" sqref="C28"/>
    </sheetView>
  </sheetViews>
  <sheetFormatPr defaultColWidth="8.7109375" defaultRowHeight="15" x14ac:dyDescent="0.25"/>
  <cols>
    <col min="1" max="1" width="30" bestFit="1" customWidth="1"/>
    <col min="2" max="4" width="16.140625" customWidth="1"/>
  </cols>
  <sheetData>
    <row r="1" spans="1:4" x14ac:dyDescent="0.25">
      <c r="A1" s="1" t="s">
        <v>150</v>
      </c>
    </row>
    <row r="2" spans="1:4" x14ac:dyDescent="0.25">
      <c r="A2" s="1"/>
    </row>
    <row r="3" spans="1:4" ht="15.75" thickBot="1" x14ac:dyDescent="0.3">
      <c r="A3" s="5" t="s">
        <v>151</v>
      </c>
    </row>
    <row r="4" spans="1:4" x14ac:dyDescent="0.25">
      <c r="A4" s="9"/>
      <c r="B4" s="8" t="s">
        <v>81</v>
      </c>
      <c r="C4" s="8" t="s">
        <v>80</v>
      </c>
      <c r="D4" s="10" t="s">
        <v>75</v>
      </c>
    </row>
    <row r="5" spans="1:4" x14ac:dyDescent="0.25">
      <c r="A5" s="7" t="s">
        <v>37</v>
      </c>
      <c r="B5" s="6">
        <v>1.8</v>
      </c>
      <c r="C5" s="6">
        <v>-3.52</v>
      </c>
      <c r="D5" s="11">
        <v>-2.5099999999999998</v>
      </c>
    </row>
    <row r="6" spans="1:4" x14ac:dyDescent="0.25">
      <c r="A6" s="7" t="s">
        <v>38</v>
      </c>
      <c r="B6" s="6">
        <v>2.1</v>
      </c>
      <c r="C6" s="6">
        <v>3.94</v>
      </c>
      <c r="D6" s="11">
        <v>7.66</v>
      </c>
    </row>
    <row r="7" spans="1:4" x14ac:dyDescent="0.25">
      <c r="A7" s="7" t="s">
        <v>39</v>
      </c>
      <c r="B7" s="6">
        <v>0.3</v>
      </c>
      <c r="C7" s="6">
        <v>7.46</v>
      </c>
      <c r="D7" s="11">
        <v>10.17</v>
      </c>
    </row>
    <row r="8" spans="1:4" x14ac:dyDescent="0.25">
      <c r="A8" s="7" t="s">
        <v>84</v>
      </c>
      <c r="B8" s="12">
        <v>260</v>
      </c>
      <c r="C8" s="13">
        <v>1418</v>
      </c>
      <c r="D8" s="14">
        <v>1200</v>
      </c>
    </row>
    <row r="9" spans="1:4" x14ac:dyDescent="0.25">
      <c r="A9" s="7" t="s">
        <v>85</v>
      </c>
      <c r="B9" s="12">
        <v>1000</v>
      </c>
      <c r="C9" s="13">
        <v>2920</v>
      </c>
      <c r="D9" s="14">
        <v>55000</v>
      </c>
    </row>
    <row r="10" spans="1:4" ht="15.75" thickBot="1" x14ac:dyDescent="0.3">
      <c r="A10" s="26" t="s">
        <v>154</v>
      </c>
      <c r="B10" s="27">
        <v>1000</v>
      </c>
      <c r="C10" s="28">
        <v>14000</v>
      </c>
      <c r="D10" s="29">
        <v>1000000</v>
      </c>
    </row>
    <row r="12" spans="1:4" ht="15.75" thickBot="1" x14ac:dyDescent="0.3">
      <c r="A12" s="30" t="s">
        <v>152</v>
      </c>
      <c r="B12" s="31"/>
      <c r="C12" s="31"/>
    </row>
    <row r="13" spans="1:4" x14ac:dyDescent="0.25">
      <c r="A13" s="32" t="s">
        <v>81</v>
      </c>
      <c r="B13" s="33"/>
      <c r="C13" s="34"/>
    </row>
    <row r="14" spans="1:4" x14ac:dyDescent="0.25">
      <c r="A14" s="35" t="s">
        <v>76</v>
      </c>
      <c r="B14" s="63">
        <v>114</v>
      </c>
      <c r="C14" s="37" t="s">
        <v>77</v>
      </c>
    </row>
    <row r="15" spans="1:4" x14ac:dyDescent="0.25">
      <c r="A15" s="35" t="s">
        <v>135</v>
      </c>
      <c r="B15" s="36">
        <v>450</v>
      </c>
      <c r="C15" s="37" t="s">
        <v>78</v>
      </c>
    </row>
    <row r="16" spans="1:4" x14ac:dyDescent="0.25">
      <c r="A16" s="38"/>
      <c r="B16" s="39">
        <f>B15/B14*1000/(365*24)</f>
        <v>0.45061283345349673</v>
      </c>
      <c r="C16" s="40" t="s">
        <v>79</v>
      </c>
    </row>
    <row r="17" spans="1:4" x14ac:dyDescent="0.25">
      <c r="A17" s="41" t="s">
        <v>80</v>
      </c>
      <c r="B17" s="42"/>
      <c r="C17" s="43"/>
    </row>
    <row r="18" spans="1:4" x14ac:dyDescent="0.25">
      <c r="A18" s="35" t="s">
        <v>76</v>
      </c>
      <c r="B18" s="44">
        <v>290.93</v>
      </c>
      <c r="C18" s="37" t="s">
        <v>77</v>
      </c>
    </row>
    <row r="19" spans="1:4" x14ac:dyDescent="0.25">
      <c r="A19" s="45" t="s">
        <v>136</v>
      </c>
      <c r="B19" s="46">
        <v>10</v>
      </c>
      <c r="C19" s="37" t="s">
        <v>78</v>
      </c>
    </row>
    <row r="20" spans="1:4" x14ac:dyDescent="0.25">
      <c r="A20" s="38"/>
      <c r="B20" s="39">
        <f>B19/B18*1000/(365*24)</f>
        <v>3.9238047345255735E-3</v>
      </c>
      <c r="C20" s="40" t="s">
        <v>79</v>
      </c>
    </row>
    <row r="21" spans="1:4" x14ac:dyDescent="0.25">
      <c r="A21" s="41" t="s">
        <v>75</v>
      </c>
      <c r="B21" s="42"/>
      <c r="C21" s="43"/>
    </row>
    <row r="22" spans="1:4" x14ac:dyDescent="0.25">
      <c r="A22" s="47" t="s">
        <v>76</v>
      </c>
      <c r="B22" s="36">
        <v>395</v>
      </c>
      <c r="C22" s="37" t="s">
        <v>77</v>
      </c>
    </row>
    <row r="23" spans="1:4" x14ac:dyDescent="0.25">
      <c r="A23" s="35" t="s">
        <v>135</v>
      </c>
      <c r="B23" s="36">
        <v>9</v>
      </c>
      <c r="C23" s="37" t="s">
        <v>78</v>
      </c>
    </row>
    <row r="24" spans="1:4" ht="15.75" thickBot="1" x14ac:dyDescent="0.3">
      <c r="A24" s="48"/>
      <c r="B24" s="39">
        <f>B23/B22*1000/(365*24)</f>
        <v>2.6010057222125888E-3</v>
      </c>
      <c r="C24" s="49" t="s">
        <v>79</v>
      </c>
    </row>
    <row r="28" spans="1:4" ht="15.75" thickBot="1" x14ac:dyDescent="0.3"/>
    <row r="29" spans="1:4" ht="15.75" thickBot="1" x14ac:dyDescent="0.3">
      <c r="A29" s="50" t="s">
        <v>153</v>
      </c>
      <c r="B29" s="61" t="s">
        <v>81</v>
      </c>
      <c r="C29" s="61" t="s">
        <v>80</v>
      </c>
      <c r="D29" s="62" t="s">
        <v>75</v>
      </c>
    </row>
    <row r="30" spans="1:4" ht="15.75" thickBot="1" x14ac:dyDescent="0.3">
      <c r="A30" s="52" t="s">
        <v>157</v>
      </c>
      <c r="B30" s="53">
        <f>'Level III-TFP'!IA</f>
        <v>0</v>
      </c>
      <c r="C30" s="53"/>
      <c r="D30" s="54"/>
    </row>
    <row r="31" spans="1:4" ht="15.75" thickBot="1" x14ac:dyDescent="0.3">
      <c r="A31" s="55" t="s">
        <v>158</v>
      </c>
      <c r="B31" s="53">
        <f>'Level III-TFP'!IW</f>
        <v>0</v>
      </c>
      <c r="C31" s="53"/>
      <c r="D31" s="54"/>
    </row>
    <row r="32" spans="1:4" ht="15.75" thickBot="1" x14ac:dyDescent="0.3">
      <c r="A32" s="56" t="s">
        <v>149</v>
      </c>
      <c r="B32" s="53">
        <f>'Level III-TFP'!IT</f>
        <v>0</v>
      </c>
      <c r="C32" s="53"/>
      <c r="D32" s="54"/>
    </row>
    <row r="33" spans="1:4" ht="15.75" thickBot="1" x14ac:dyDescent="0.3">
      <c r="A33" s="57"/>
      <c r="B33" s="58"/>
      <c r="C33" s="51"/>
      <c r="D33" s="51"/>
    </row>
    <row r="34" spans="1:4" ht="15.75" thickBot="1" x14ac:dyDescent="0.3">
      <c r="A34" s="52" t="s">
        <v>155</v>
      </c>
      <c r="B34" s="59">
        <f>'Level III-TFP'!P17</f>
        <v>0</v>
      </c>
      <c r="C34" s="59"/>
      <c r="D34" s="60"/>
    </row>
    <row r="35" spans="1:4" x14ac:dyDescent="0.25">
      <c r="A35" s="55" t="s">
        <v>156</v>
      </c>
      <c r="B35" s="59">
        <f>'Level III-TFP'!P18</f>
        <v>0</v>
      </c>
      <c r="C35" s="59"/>
      <c r="D35" s="60"/>
    </row>
  </sheetData>
  <pageMargins left="0.7" right="0.7" top="0.75" bottom="0.75" header="0.3" footer="0.3"/>
  <pageSetup paperSize="9" orientation="portrait" horizontalDpi="800" verticalDpi="8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1"/>
  <sheetViews>
    <sheetView tabSelected="1" zoomScaleNormal="100" zoomScalePageLayoutView="125" workbookViewId="0">
      <selection activeCell="F25" sqref="F25"/>
    </sheetView>
  </sheetViews>
  <sheetFormatPr defaultColWidth="8.7109375" defaultRowHeight="15" x14ac:dyDescent="0.25"/>
  <cols>
    <col min="1" max="1" width="36" customWidth="1"/>
    <col min="2" max="2" width="13" style="2" customWidth="1"/>
    <col min="3" max="3" width="19.7109375" style="2" customWidth="1"/>
    <col min="4" max="4" width="4" customWidth="1"/>
    <col min="5" max="5" width="50.7109375" bestFit="1" customWidth="1"/>
    <col min="6" max="6" width="10.28515625" style="2" customWidth="1"/>
    <col min="7" max="7" width="19.7109375" style="2" customWidth="1"/>
    <col min="8" max="8" width="3.42578125" customWidth="1"/>
    <col min="9" max="9" width="50.7109375" bestFit="1" customWidth="1"/>
    <col min="10" max="10" width="10.42578125" style="2" customWidth="1"/>
    <col min="11" max="11" width="18.140625" style="2" customWidth="1"/>
    <col min="12" max="12" width="3.7109375" customWidth="1"/>
    <col min="13" max="13" width="35.7109375" customWidth="1"/>
    <col min="14" max="14" width="13.140625" customWidth="1"/>
    <col min="15" max="15" width="18.140625" customWidth="1"/>
    <col min="16" max="16" width="14.7109375" customWidth="1"/>
    <col min="17" max="17" width="18.7109375" customWidth="1"/>
    <col min="18" max="18" width="13" style="2" bestFit="1" customWidth="1"/>
    <col min="19" max="22" width="12.28515625" style="2" customWidth="1"/>
    <col min="24" max="24" width="12.7109375" bestFit="1" customWidth="1"/>
  </cols>
  <sheetData>
    <row r="1" spans="1:26" x14ac:dyDescent="0.25">
      <c r="A1" s="74" t="s">
        <v>82</v>
      </c>
      <c r="B1" s="74"/>
      <c r="C1" s="74"/>
      <c r="E1" s="74" t="s">
        <v>91</v>
      </c>
      <c r="F1" s="74"/>
      <c r="G1" s="74"/>
      <c r="I1" s="72" t="s">
        <v>109</v>
      </c>
      <c r="J1" s="72"/>
      <c r="K1" s="72"/>
      <c r="M1" s="1" t="s">
        <v>134</v>
      </c>
      <c r="N1" s="2"/>
      <c r="O1" s="2"/>
      <c r="R1" s="15"/>
      <c r="X1" s="2"/>
      <c r="Y1" s="2"/>
    </row>
    <row r="2" spans="1:26" x14ac:dyDescent="0.25">
      <c r="A2" s="64" t="s">
        <v>83</v>
      </c>
      <c r="B2" s="65" t="s">
        <v>2</v>
      </c>
      <c r="C2" s="66" t="str">
        <f>Results!B4</f>
        <v>TFP</v>
      </c>
      <c r="E2" s="3" t="s">
        <v>14</v>
      </c>
      <c r="F2" s="16" t="s">
        <v>14</v>
      </c>
      <c r="G2" s="17"/>
      <c r="I2" s="1" t="s">
        <v>110</v>
      </c>
      <c r="M2" t="s">
        <v>135</v>
      </c>
      <c r="N2" s="2" t="s">
        <v>28</v>
      </c>
      <c r="O2" s="18"/>
    </row>
    <row r="3" spans="1:26" x14ac:dyDescent="0.25">
      <c r="A3" s="64" t="s">
        <v>0</v>
      </c>
      <c r="B3" s="65" t="s">
        <v>3</v>
      </c>
      <c r="C3" s="66">
        <f>Results!B5</f>
        <v>1.8</v>
      </c>
      <c r="E3" s="3" t="s">
        <v>15</v>
      </c>
      <c r="F3" s="16" t="s">
        <v>15</v>
      </c>
      <c r="G3" s="17"/>
      <c r="I3" t="s">
        <v>111</v>
      </c>
      <c r="J3" s="2" t="s">
        <v>45</v>
      </c>
      <c r="K3" s="19"/>
      <c r="M3" t="s">
        <v>136</v>
      </c>
      <c r="N3" s="2" t="s">
        <v>29</v>
      </c>
      <c r="O3" s="18"/>
      <c r="Y3" s="2"/>
    </row>
    <row r="4" spans="1:26" x14ac:dyDescent="0.25">
      <c r="A4" s="64" t="s">
        <v>1</v>
      </c>
      <c r="B4" s="65" t="s">
        <v>4</v>
      </c>
      <c r="C4" s="66">
        <f>Results!B6</f>
        <v>2.1</v>
      </c>
      <c r="E4" s="3" t="s">
        <v>16</v>
      </c>
      <c r="F4" s="16" t="s">
        <v>16</v>
      </c>
      <c r="G4" s="17"/>
      <c r="I4" t="s">
        <v>118</v>
      </c>
      <c r="J4" s="2" t="s">
        <v>46</v>
      </c>
      <c r="K4" s="19"/>
      <c r="N4" s="2"/>
      <c r="O4" s="2"/>
      <c r="Y4" s="2"/>
    </row>
    <row r="5" spans="1:26" x14ac:dyDescent="0.25">
      <c r="A5" s="64" t="s">
        <v>12</v>
      </c>
      <c r="B5" s="65" t="s">
        <v>13</v>
      </c>
      <c r="C5" s="66">
        <f>Results!B7</f>
        <v>0.3</v>
      </c>
      <c r="E5" s="3" t="s">
        <v>71</v>
      </c>
      <c r="F5" s="16" t="s">
        <v>72</v>
      </c>
      <c r="G5" s="17"/>
      <c r="M5" s="1" t="s">
        <v>137</v>
      </c>
      <c r="N5" s="2"/>
      <c r="O5" s="2"/>
      <c r="Y5" s="2"/>
    </row>
    <row r="6" spans="1:26" x14ac:dyDescent="0.25">
      <c r="A6" s="64" t="s">
        <v>84</v>
      </c>
      <c r="B6" s="65" t="s">
        <v>5</v>
      </c>
      <c r="C6" s="67">
        <f>Results!B8</f>
        <v>260</v>
      </c>
      <c r="E6" s="3" t="s">
        <v>43</v>
      </c>
      <c r="F6" s="16" t="s">
        <v>44</v>
      </c>
      <c r="G6" s="17"/>
      <c r="I6" s="1" t="s">
        <v>112</v>
      </c>
      <c r="M6" s="1" t="s">
        <v>138</v>
      </c>
      <c r="N6" s="2"/>
      <c r="O6" s="2"/>
      <c r="S6" s="20"/>
      <c r="T6" s="20"/>
      <c r="U6" s="20"/>
      <c r="Z6" s="2"/>
    </row>
    <row r="7" spans="1:26" x14ac:dyDescent="0.25">
      <c r="A7" s="64" t="s">
        <v>85</v>
      </c>
      <c r="B7" s="65" t="s">
        <v>6</v>
      </c>
      <c r="C7" s="67">
        <f>Results!B9</f>
        <v>1000</v>
      </c>
      <c r="E7" s="3"/>
      <c r="F7" s="16"/>
      <c r="G7" s="4"/>
      <c r="I7" t="s">
        <v>113</v>
      </c>
      <c r="J7" s="2" t="s">
        <v>60</v>
      </c>
      <c r="K7" s="19"/>
      <c r="M7" t="s">
        <v>139</v>
      </c>
      <c r="N7" s="2" t="s">
        <v>48</v>
      </c>
      <c r="O7" s="19"/>
    </row>
    <row r="8" spans="1:26" ht="17.25" x14ac:dyDescent="0.25">
      <c r="A8" s="3"/>
      <c r="B8" s="16"/>
      <c r="C8" s="16"/>
      <c r="E8" s="74" t="s">
        <v>93</v>
      </c>
      <c r="F8" s="74"/>
      <c r="G8" s="74"/>
      <c r="I8" t="s">
        <v>115</v>
      </c>
      <c r="J8" s="2" t="s">
        <v>61</v>
      </c>
      <c r="K8" s="19"/>
      <c r="M8" t="s">
        <v>140</v>
      </c>
      <c r="N8" s="2" t="s">
        <v>49</v>
      </c>
      <c r="O8" s="19"/>
    </row>
    <row r="9" spans="1:26" x14ac:dyDescent="0.25">
      <c r="A9" s="74" t="s">
        <v>86</v>
      </c>
      <c r="B9" s="74"/>
      <c r="C9" s="74"/>
      <c r="E9" s="3" t="s">
        <v>103</v>
      </c>
      <c r="F9" s="16" t="s">
        <v>40</v>
      </c>
      <c r="G9" s="17"/>
      <c r="I9" t="s">
        <v>114</v>
      </c>
      <c r="J9" s="2" t="s">
        <v>62</v>
      </c>
      <c r="K9" s="19"/>
      <c r="N9" s="2"/>
      <c r="O9" s="2"/>
    </row>
    <row r="10" spans="1:26" ht="17.25" x14ac:dyDescent="0.25">
      <c r="A10" s="64" t="s">
        <v>159</v>
      </c>
      <c r="B10" s="65" t="s">
        <v>7</v>
      </c>
      <c r="C10" s="67">
        <v>10</v>
      </c>
      <c r="E10" s="3" t="s">
        <v>104</v>
      </c>
      <c r="F10" s="16" t="s">
        <v>41</v>
      </c>
      <c r="G10" s="17"/>
      <c r="I10" t="s">
        <v>116</v>
      </c>
      <c r="J10" s="2" t="s">
        <v>63</v>
      </c>
      <c r="K10" s="19"/>
      <c r="M10" s="69" t="s">
        <v>74</v>
      </c>
      <c r="N10" s="64"/>
      <c r="O10" s="64"/>
      <c r="P10" s="64"/>
      <c r="Q10" s="64"/>
    </row>
    <row r="11" spans="1:26" ht="16.149999999999999" customHeight="1" x14ac:dyDescent="0.25">
      <c r="A11" s="64" t="s">
        <v>87</v>
      </c>
      <c r="B11" s="65" t="s">
        <v>17</v>
      </c>
      <c r="C11" s="67">
        <f>(TC+273.15)</f>
        <v>283.14999999999998</v>
      </c>
      <c r="E11" s="3" t="s">
        <v>105</v>
      </c>
      <c r="F11" s="16" t="s">
        <v>42</v>
      </c>
      <c r="G11" s="17"/>
      <c r="I11" t="s">
        <v>117</v>
      </c>
      <c r="J11" s="2" t="s">
        <v>64</v>
      </c>
      <c r="K11" s="19"/>
      <c r="M11" s="73" t="s">
        <v>141</v>
      </c>
      <c r="N11" s="70" t="s">
        <v>142</v>
      </c>
      <c r="O11" s="67"/>
      <c r="P11" s="73" t="s">
        <v>145</v>
      </c>
      <c r="Q11" s="73" t="s">
        <v>169</v>
      </c>
      <c r="R11" s="21"/>
      <c r="S11"/>
    </row>
    <row r="12" spans="1:26" ht="17.25" x14ac:dyDescent="0.25">
      <c r="A12" s="64" t="s">
        <v>160</v>
      </c>
      <c r="B12" s="65" t="s">
        <v>8</v>
      </c>
      <c r="C12" s="68">
        <v>41280000000</v>
      </c>
      <c r="E12" s="3" t="s">
        <v>106</v>
      </c>
      <c r="F12" s="16" t="s">
        <v>73</v>
      </c>
      <c r="G12" s="17"/>
      <c r="M12" s="73"/>
      <c r="N12" s="67" t="s">
        <v>143</v>
      </c>
      <c r="O12" s="67" t="s">
        <v>144</v>
      </c>
      <c r="P12" s="73"/>
      <c r="Q12" s="73"/>
    </row>
    <row r="13" spans="1:26" x14ac:dyDescent="0.25">
      <c r="A13" s="64" t="s">
        <v>88</v>
      </c>
      <c r="B13" s="65" t="s">
        <v>9</v>
      </c>
      <c r="C13" s="67">
        <v>0.05</v>
      </c>
      <c r="E13" s="3"/>
      <c r="F13" s="16"/>
      <c r="G13" s="16"/>
      <c r="I13" s="1" t="s">
        <v>121</v>
      </c>
      <c r="M13" s="67" t="s">
        <v>143</v>
      </c>
      <c r="N13" s="68">
        <f>-DTA</f>
        <v>0</v>
      </c>
      <c r="O13" s="68">
        <f>DWA</f>
        <v>0</v>
      </c>
      <c r="P13" s="68">
        <f>-EA</f>
        <v>0</v>
      </c>
      <c r="Q13" s="67" t="e">
        <f t="array" ref="Q13:Q14">MMULT(MINVERSE(N13:O14),P13:P14)</f>
        <v>#NUM!</v>
      </c>
    </row>
    <row r="14" spans="1:26" ht="17.25" x14ac:dyDescent="0.25">
      <c r="A14" s="64" t="s">
        <v>89</v>
      </c>
      <c r="B14" s="65" t="s">
        <v>10</v>
      </c>
      <c r="C14" s="67">
        <v>1000</v>
      </c>
      <c r="E14" s="74" t="s">
        <v>92</v>
      </c>
      <c r="F14" s="74"/>
      <c r="G14" s="74"/>
      <c r="I14" t="s">
        <v>119</v>
      </c>
      <c r="J14" s="2" t="s">
        <v>65</v>
      </c>
      <c r="K14" s="19"/>
      <c r="M14" s="67" t="s">
        <v>144</v>
      </c>
      <c r="N14" s="68">
        <f>DAW</f>
        <v>0</v>
      </c>
      <c r="O14" s="68">
        <f>-DTW</f>
        <v>0</v>
      </c>
      <c r="P14" s="67">
        <f>-EW</f>
        <v>0</v>
      </c>
      <c r="Q14" s="67" t="e">
        <v>#NUM!</v>
      </c>
    </row>
    <row r="15" spans="1:26" x14ac:dyDescent="0.25">
      <c r="A15" s="64" t="s">
        <v>90</v>
      </c>
      <c r="B15" s="65" t="s">
        <v>11</v>
      </c>
      <c r="C15" s="67">
        <v>30</v>
      </c>
      <c r="E15" s="3" t="s">
        <v>107</v>
      </c>
      <c r="F15" s="16" t="s">
        <v>18</v>
      </c>
      <c r="G15" s="17"/>
      <c r="I15" t="s">
        <v>120</v>
      </c>
      <c r="J15" s="2" t="s">
        <v>66</v>
      </c>
      <c r="K15" s="19"/>
      <c r="M15" s="22"/>
    </row>
    <row r="16" spans="1:26" ht="17.25" x14ac:dyDescent="0.25">
      <c r="A16" s="64" t="s">
        <v>161</v>
      </c>
      <c r="B16" s="65" t="s">
        <v>35</v>
      </c>
      <c r="C16" s="68">
        <f>A*HA*FAW</f>
        <v>2064000000000</v>
      </c>
      <c r="E16" s="3" t="s">
        <v>108</v>
      </c>
      <c r="F16" s="16" t="s">
        <v>19</v>
      </c>
      <c r="G16" s="17"/>
      <c r="L16" s="1"/>
      <c r="M16" s="72" t="s">
        <v>146</v>
      </c>
      <c r="N16" s="72"/>
      <c r="O16" s="72"/>
      <c r="P16" s="2" t="s">
        <v>172</v>
      </c>
    </row>
    <row r="17" spans="1:16" ht="17.25" x14ac:dyDescent="0.25">
      <c r="A17" s="64" t="s">
        <v>162</v>
      </c>
      <c r="B17" s="65" t="s">
        <v>36</v>
      </c>
      <c r="C17" s="68">
        <f>A*FAW*HW</f>
        <v>61920000000</v>
      </c>
      <c r="E17" s="3"/>
      <c r="F17" s="16"/>
      <c r="G17" s="16"/>
      <c r="I17" s="1" t="s">
        <v>122</v>
      </c>
      <c r="M17" t="s">
        <v>147</v>
      </c>
      <c r="N17" s="2" t="s">
        <v>30</v>
      </c>
      <c r="O17" s="19"/>
      <c r="P17" s="23"/>
    </row>
    <row r="18" spans="1:16" ht="17.25" x14ac:dyDescent="0.25">
      <c r="A18" s="24"/>
      <c r="B18" s="25"/>
      <c r="C18" s="25"/>
      <c r="E18" s="72" t="s">
        <v>174</v>
      </c>
      <c r="F18" s="72"/>
      <c r="G18" s="72"/>
      <c r="I18" t="s">
        <v>123</v>
      </c>
      <c r="J18" s="2" t="s">
        <v>26</v>
      </c>
      <c r="K18" s="19"/>
      <c r="M18" t="s">
        <v>148</v>
      </c>
      <c r="N18" s="2" t="s">
        <v>31</v>
      </c>
      <c r="O18" s="19"/>
      <c r="P18" s="23"/>
    </row>
    <row r="19" spans="1:16" ht="17.25" x14ac:dyDescent="0.25">
      <c r="A19" s="71" t="s">
        <v>94</v>
      </c>
      <c r="B19" s="71"/>
      <c r="C19" s="71"/>
      <c r="E19" s="3" t="s">
        <v>170</v>
      </c>
      <c r="F19" s="16" t="s">
        <v>22</v>
      </c>
      <c r="G19" s="17"/>
      <c r="I19" t="s">
        <v>124</v>
      </c>
      <c r="J19" s="2" t="s">
        <v>27</v>
      </c>
      <c r="K19" s="19"/>
      <c r="M19" t="s">
        <v>149</v>
      </c>
      <c r="N19" s="2" t="s">
        <v>32</v>
      </c>
      <c r="O19" s="19"/>
    </row>
    <row r="20" spans="1:16" ht="17.25" x14ac:dyDescent="0.25">
      <c r="A20" s="64" t="s">
        <v>99</v>
      </c>
      <c r="B20" s="65" t="s">
        <v>50</v>
      </c>
      <c r="C20" s="67">
        <v>2500</v>
      </c>
      <c r="E20" s="3" t="s">
        <v>171</v>
      </c>
      <c r="F20" s="16" t="s">
        <v>23</v>
      </c>
      <c r="G20" s="17"/>
      <c r="I20" t="s">
        <v>125</v>
      </c>
      <c r="J20" s="2" t="s">
        <v>47</v>
      </c>
      <c r="K20" s="19"/>
      <c r="N20" s="2"/>
      <c r="O20" s="2"/>
    </row>
    <row r="21" spans="1:16" x14ac:dyDescent="0.25">
      <c r="A21" s="64" t="s">
        <v>95</v>
      </c>
      <c r="B21" s="65" t="s">
        <v>69</v>
      </c>
      <c r="C21" s="67">
        <v>0.2</v>
      </c>
      <c r="F21"/>
      <c r="G21"/>
    </row>
    <row r="22" spans="1:16" x14ac:dyDescent="0.25">
      <c r="A22" t="s">
        <v>96</v>
      </c>
      <c r="B22" s="65" t="s">
        <v>58</v>
      </c>
      <c r="C22" s="68">
        <v>1.5E-11</v>
      </c>
      <c r="I22" s="72" t="s">
        <v>126</v>
      </c>
      <c r="J22" s="72"/>
      <c r="K22" s="72"/>
    </row>
    <row r="23" spans="1:16" x14ac:dyDescent="0.25">
      <c r="A23" t="s">
        <v>97</v>
      </c>
      <c r="B23" s="65" t="s">
        <v>59</v>
      </c>
      <c r="C23" s="68">
        <v>5.0000000000000004E-6</v>
      </c>
      <c r="I23" t="s">
        <v>127</v>
      </c>
      <c r="J23" s="2" t="s">
        <v>20</v>
      </c>
      <c r="K23" s="19"/>
    </row>
    <row r="24" spans="1:16" x14ac:dyDescent="0.25">
      <c r="A24" t="s">
        <v>98</v>
      </c>
      <c r="B24" s="65" t="s">
        <v>70</v>
      </c>
      <c r="C24" s="68">
        <v>50000</v>
      </c>
      <c r="I24" t="s">
        <v>128</v>
      </c>
      <c r="J24" s="2" t="s">
        <v>21</v>
      </c>
      <c r="K24" s="19"/>
    </row>
    <row r="25" spans="1:16" x14ac:dyDescent="0.25">
      <c r="B25"/>
      <c r="C25"/>
    </row>
    <row r="26" spans="1:16" x14ac:dyDescent="0.25">
      <c r="A26" s="5" t="s">
        <v>167</v>
      </c>
      <c r="B26" s="16"/>
      <c r="C26"/>
      <c r="F26"/>
      <c r="G26"/>
      <c r="I26" s="1" t="s">
        <v>129</v>
      </c>
    </row>
    <row r="27" spans="1:16" x14ac:dyDescent="0.25">
      <c r="A27" t="s">
        <v>51</v>
      </c>
      <c r="B27" s="65" t="s">
        <v>54</v>
      </c>
      <c r="C27" s="67">
        <v>2</v>
      </c>
      <c r="F27"/>
      <c r="G27"/>
      <c r="I27" t="s">
        <v>173</v>
      </c>
      <c r="J27" s="2" t="s">
        <v>67</v>
      </c>
      <c r="K27" s="19"/>
    </row>
    <row r="28" spans="1:16" x14ac:dyDescent="0.25">
      <c r="A28" t="s">
        <v>52</v>
      </c>
      <c r="B28" s="65" t="s">
        <v>55</v>
      </c>
      <c r="C28" s="67">
        <v>0.02</v>
      </c>
      <c r="F28"/>
      <c r="G28"/>
      <c r="I28" t="s">
        <v>130</v>
      </c>
      <c r="J28" s="2" t="s">
        <v>68</v>
      </c>
      <c r="K28" s="19"/>
    </row>
    <row r="29" spans="1:16" ht="17.25" x14ac:dyDescent="0.25">
      <c r="A29" t="s">
        <v>168</v>
      </c>
      <c r="B29" s="65" t="s">
        <v>56</v>
      </c>
      <c r="C29" s="68">
        <v>9.7E-5</v>
      </c>
      <c r="F29"/>
      <c r="G29"/>
    </row>
    <row r="30" spans="1:16" x14ac:dyDescent="0.25">
      <c r="A30" t="s">
        <v>100</v>
      </c>
      <c r="B30" s="65" t="s">
        <v>57</v>
      </c>
      <c r="C30" s="67">
        <v>10</v>
      </c>
      <c r="F30"/>
      <c r="G30"/>
      <c r="I30" s="72" t="s">
        <v>131</v>
      </c>
      <c r="J30" s="72"/>
      <c r="K30" s="72"/>
    </row>
    <row r="31" spans="1:16" x14ac:dyDescent="0.25">
      <c r="A31" s="3"/>
      <c r="B31" s="16"/>
      <c r="C31" s="16"/>
      <c r="F31"/>
      <c r="G31"/>
      <c r="I31" t="s">
        <v>132</v>
      </c>
      <c r="J31" s="2" t="s">
        <v>33</v>
      </c>
      <c r="K31" s="19"/>
    </row>
    <row r="32" spans="1:16" x14ac:dyDescent="0.25">
      <c r="A32" s="71" t="s">
        <v>101</v>
      </c>
      <c r="B32" s="71"/>
      <c r="C32" s="71"/>
      <c r="F32"/>
      <c r="G32"/>
      <c r="I32" t="s">
        <v>133</v>
      </c>
      <c r="J32" s="2" t="s">
        <v>34</v>
      </c>
      <c r="K32" s="19"/>
    </row>
    <row r="33" spans="1:7" ht="17.25" x14ac:dyDescent="0.25">
      <c r="A33" s="64" t="s">
        <v>163</v>
      </c>
      <c r="B33" s="65" t="s">
        <v>25</v>
      </c>
      <c r="C33" s="68">
        <v>550000000</v>
      </c>
      <c r="F33"/>
      <c r="G33"/>
    </row>
    <row r="34" spans="1:7" ht="17.25" x14ac:dyDescent="0.25">
      <c r="A34" s="64" t="s">
        <v>164</v>
      </c>
      <c r="B34" s="65" t="s">
        <v>25</v>
      </c>
      <c r="C34" s="68">
        <f>C33*3600</f>
        <v>1980000000000</v>
      </c>
      <c r="F34"/>
      <c r="G34"/>
    </row>
    <row r="35" spans="1:7" ht="17.25" x14ac:dyDescent="0.25">
      <c r="A35" s="64" t="s">
        <v>165</v>
      </c>
      <c r="B35" s="65" t="s">
        <v>24</v>
      </c>
      <c r="C35" s="66">
        <v>650</v>
      </c>
      <c r="F35"/>
      <c r="G35"/>
    </row>
    <row r="36" spans="1:7" ht="17.25" x14ac:dyDescent="0.25">
      <c r="A36" s="64" t="s">
        <v>166</v>
      </c>
      <c r="B36" s="65" t="s">
        <v>24</v>
      </c>
      <c r="C36" s="68">
        <f>C35*3600</f>
        <v>2340000</v>
      </c>
      <c r="F36"/>
      <c r="G36"/>
    </row>
    <row r="37" spans="1:7" x14ac:dyDescent="0.25">
      <c r="A37" t="s">
        <v>102</v>
      </c>
      <c r="B37" s="65" t="s">
        <v>53</v>
      </c>
      <c r="C37" s="68">
        <v>4.0000000000000001E-8</v>
      </c>
      <c r="F37"/>
      <c r="G37"/>
    </row>
    <row r="38" spans="1:7" x14ac:dyDescent="0.25">
      <c r="F38"/>
      <c r="G38"/>
    </row>
    <row r="39" spans="1:7" x14ac:dyDescent="0.25">
      <c r="F39"/>
      <c r="G39"/>
    </row>
    <row r="40" spans="1:7" x14ac:dyDescent="0.25">
      <c r="F40"/>
      <c r="G40"/>
    </row>
    <row r="41" spans="1:7" x14ac:dyDescent="0.25">
      <c r="F41"/>
      <c r="G41"/>
    </row>
    <row r="42" spans="1:7" x14ac:dyDescent="0.25">
      <c r="B42"/>
      <c r="C42"/>
      <c r="F42"/>
      <c r="G42"/>
    </row>
    <row r="43" spans="1:7" x14ac:dyDescent="0.25">
      <c r="B43"/>
      <c r="C43"/>
      <c r="F43"/>
      <c r="G43"/>
    </row>
    <row r="44" spans="1:7" x14ac:dyDescent="0.25">
      <c r="B44"/>
      <c r="C44"/>
      <c r="F44"/>
      <c r="G44"/>
    </row>
    <row r="45" spans="1:7" x14ac:dyDescent="0.25">
      <c r="B45"/>
      <c r="C45"/>
      <c r="F45"/>
      <c r="G45"/>
    </row>
    <row r="46" spans="1:7" x14ac:dyDescent="0.25">
      <c r="B46"/>
      <c r="C46"/>
      <c r="F46"/>
      <c r="G46"/>
    </row>
    <row r="47" spans="1:7" x14ac:dyDescent="0.25">
      <c r="B47"/>
      <c r="C47"/>
      <c r="F47"/>
      <c r="G47"/>
    </row>
    <row r="48" spans="1:7" x14ac:dyDescent="0.25">
      <c r="B48"/>
      <c r="C48"/>
      <c r="F48"/>
      <c r="G48"/>
    </row>
    <row r="49" spans="2:7" x14ac:dyDescent="0.25">
      <c r="B49"/>
      <c r="C49"/>
      <c r="F49"/>
      <c r="G49"/>
    </row>
    <row r="50" spans="2:7" x14ac:dyDescent="0.25">
      <c r="B50"/>
      <c r="C50"/>
      <c r="F50"/>
      <c r="G50"/>
    </row>
    <row r="51" spans="2:7" x14ac:dyDescent="0.25">
      <c r="B51"/>
      <c r="C51"/>
      <c r="F51"/>
      <c r="G51"/>
    </row>
    <row r="52" spans="2:7" x14ac:dyDescent="0.25">
      <c r="B52"/>
      <c r="C52"/>
      <c r="F52"/>
      <c r="G52"/>
    </row>
    <row r="53" spans="2:7" x14ac:dyDescent="0.25">
      <c r="B53"/>
      <c r="C53"/>
      <c r="F53"/>
      <c r="G53"/>
    </row>
    <row r="54" spans="2:7" x14ac:dyDescent="0.25">
      <c r="B54"/>
      <c r="C54"/>
      <c r="F54"/>
      <c r="G54"/>
    </row>
    <row r="55" spans="2:7" x14ac:dyDescent="0.25">
      <c r="B55"/>
      <c r="C55"/>
      <c r="F55"/>
      <c r="G55"/>
    </row>
    <row r="56" spans="2:7" x14ac:dyDescent="0.25">
      <c r="B56"/>
      <c r="C56"/>
    </row>
    <row r="57" spans="2:7" x14ac:dyDescent="0.25">
      <c r="B57"/>
      <c r="C57"/>
    </row>
    <row r="58" spans="2:7" x14ac:dyDescent="0.25">
      <c r="B58"/>
      <c r="C58"/>
    </row>
    <row r="59" spans="2:7" x14ac:dyDescent="0.25">
      <c r="B59"/>
      <c r="C59"/>
    </row>
    <row r="60" spans="2:7" x14ac:dyDescent="0.25">
      <c r="B60"/>
      <c r="C60"/>
    </row>
    <row r="61" spans="2:7" x14ac:dyDescent="0.25">
      <c r="B61"/>
      <c r="C61"/>
    </row>
  </sheetData>
  <mergeCells count="15">
    <mergeCell ref="Q11:Q12"/>
    <mergeCell ref="M11:M12"/>
    <mergeCell ref="I30:K30"/>
    <mergeCell ref="A1:C1"/>
    <mergeCell ref="E1:G1"/>
    <mergeCell ref="A9:C9"/>
    <mergeCell ref="E14:G14"/>
    <mergeCell ref="A19:C19"/>
    <mergeCell ref="E8:G8"/>
    <mergeCell ref="M16:O16"/>
    <mergeCell ref="A32:C32"/>
    <mergeCell ref="I1:K1"/>
    <mergeCell ref="E18:G18"/>
    <mergeCell ref="I22:K22"/>
    <mergeCell ref="P11:P12"/>
  </mergeCells>
  <pageMargins left="0.7" right="0.7" top="0.75" bottom="0.75" header="0.3" footer="0.3"/>
  <pageSetup paperSize="9" orientation="portrait" horizontalDpi="800" verticalDpi="80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71</vt:i4>
      </vt:variant>
    </vt:vector>
  </HeadingPairs>
  <TitlesOfParts>
    <vt:vector size="73" baseType="lpstr">
      <vt:lpstr>Results</vt:lpstr>
      <vt:lpstr>Level III-TFP</vt:lpstr>
      <vt:lpstr>'Level III-TFP'!A</vt:lpstr>
      <vt:lpstr>'Level III-TFP'!Cname</vt:lpstr>
      <vt:lpstr>'Level III-TFP'!DadvA</vt:lpstr>
      <vt:lpstr>'Level III-TFP'!DadvW</vt:lpstr>
      <vt:lpstr>'Level III-TFP'!DAW</vt:lpstr>
      <vt:lpstr>Daw1_</vt:lpstr>
      <vt:lpstr>Daw2_</vt:lpstr>
      <vt:lpstr>Daw3_</vt:lpstr>
      <vt:lpstr>Daw4_</vt:lpstr>
      <vt:lpstr>'Level III-TFP'!Dawa</vt:lpstr>
      <vt:lpstr>'Level III-TFP'!Daww</vt:lpstr>
      <vt:lpstr>'Level III-TFP'!DdegA</vt:lpstr>
      <vt:lpstr>'Level III-TFP'!DdegW</vt:lpstr>
      <vt:lpstr>Dsdep</vt:lpstr>
      <vt:lpstr>'Level III-TFP'!DsinkA</vt:lpstr>
      <vt:lpstr>'Level III-TFP'!DsinkW</vt:lpstr>
      <vt:lpstr>'Level III-TFP'!DTA</vt:lpstr>
      <vt:lpstr>'Level III-TFP'!DTW</vt:lpstr>
      <vt:lpstr>'Level III-TFP'!DWA</vt:lpstr>
      <vt:lpstr>Dwa1_</vt:lpstr>
      <vt:lpstr>'Level III-TFP'!EA</vt:lpstr>
      <vt:lpstr>'Level III-TFP'!EW</vt:lpstr>
      <vt:lpstr>'Level III-TFP'!fa</vt:lpstr>
      <vt:lpstr>Results!fa</vt:lpstr>
      <vt:lpstr>'Level III-TFP'!FAW</vt:lpstr>
      <vt:lpstr>'Level III-TFP'!FOCP</vt:lpstr>
      <vt:lpstr>'Level III-TFP'!fw</vt:lpstr>
      <vt:lpstr>Results!fw</vt:lpstr>
      <vt:lpstr>'Level III-TFP'!GA</vt:lpstr>
      <vt:lpstr>'Level III-TFP'!GW</vt:lpstr>
      <vt:lpstr>'Level III-TFP'!HA</vt:lpstr>
      <vt:lpstr>'Level III-TFP'!HW</vt:lpstr>
      <vt:lpstr>'Level III-TFP'!IA</vt:lpstr>
      <vt:lpstr>Results!IA</vt:lpstr>
      <vt:lpstr>'Level III-TFP'!IT</vt:lpstr>
      <vt:lpstr>Results!IT</vt:lpstr>
      <vt:lpstr>'Level III-TFP'!IW</vt:lpstr>
      <vt:lpstr>Results!IW</vt:lpstr>
      <vt:lpstr>'Level III-TFP'!Kaw</vt:lpstr>
      <vt:lpstr>'Level III-TFP'!kdegA</vt:lpstr>
      <vt:lpstr>'Level III-TFP'!KdegW</vt:lpstr>
      <vt:lpstr>'Level III-TFP'!Koa</vt:lpstr>
      <vt:lpstr>'Level III-TFP'!Kow</vt:lpstr>
      <vt:lpstr>'Level III-TFP'!Kqa</vt:lpstr>
      <vt:lpstr>Kssw</vt:lpstr>
      <vt:lpstr>'Level III-TFP'!LKAW</vt:lpstr>
      <vt:lpstr>'Level III-TFP'!LKOA</vt:lpstr>
      <vt:lpstr>'Level III-TFP'!LKOW</vt:lpstr>
      <vt:lpstr>'Level III-TFP'!MTCawa</vt:lpstr>
      <vt:lpstr>'Level III-TFP'!MTCaww</vt:lpstr>
      <vt:lpstr>MTCdep</vt:lpstr>
      <vt:lpstr>'Level III-TFP'!MTCQd</vt:lpstr>
      <vt:lpstr>'Level III-TFP'!MTCrain</vt:lpstr>
      <vt:lpstr>'Level III-TFP'!rhoP</vt:lpstr>
      <vt:lpstr>Scav</vt:lpstr>
      <vt:lpstr>'Level III-TFP'!TC</vt:lpstr>
      <vt:lpstr>'Level III-TFP'!ThA</vt:lpstr>
      <vt:lpstr>'Level III-TFP'!ThW</vt:lpstr>
      <vt:lpstr>'Level III-TFP'!TK</vt:lpstr>
      <vt:lpstr>'Level III-TFP'!VA</vt:lpstr>
      <vt:lpstr>Results!VA</vt:lpstr>
      <vt:lpstr>'Level III-TFP'!VPW</vt:lpstr>
      <vt:lpstr>'Level III-TFP'!VQA</vt:lpstr>
      <vt:lpstr>'Level III-TFP'!VW</vt:lpstr>
      <vt:lpstr>Results!VW</vt:lpstr>
      <vt:lpstr>ZA</vt:lpstr>
      <vt:lpstr>Zpa</vt:lpstr>
      <vt:lpstr>'Level III-TFP'!Zpq</vt:lpstr>
      <vt:lpstr>Zpss</vt:lpstr>
      <vt:lpstr>'Level III-TFP'!Zpw</vt:lpstr>
      <vt:lpstr>'Level III-TFP'!ZW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MacLeod</dc:creator>
  <cp:lastModifiedBy>jirik</cp:lastModifiedBy>
  <dcterms:created xsi:type="dcterms:W3CDTF">2009-03-17T13:36:07Z</dcterms:created>
  <dcterms:modified xsi:type="dcterms:W3CDTF">2023-03-14T09:14:32Z</dcterms:modified>
</cp:coreProperties>
</file>