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Vyuka\Prednasky\G7501 Fyzikální geochemie\2021\Cviceni\"/>
    </mc:Choice>
  </mc:AlternateContent>
  <xr:revisionPtr revIDLastSave="0" documentId="13_ncr:1_{2F5676B0-50C2-484E-830E-21082032D72B}" xr6:coauthVersionLast="46" xr6:coauthVersionMax="46" xr10:uidLastSave="{00000000-0000-0000-0000-000000000000}"/>
  <bookViews>
    <workbookView xWindow="3420" yWindow="3420" windowWidth="28095" windowHeight="15885" xr2:uid="{00000000-000D-0000-FFFF-FFFF00000000}"/>
  </bookViews>
  <sheets>
    <sheet name="Al2SiO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6" i="5" l="1"/>
  <c r="N106" i="5"/>
  <c r="M106" i="5"/>
  <c r="L106" i="5"/>
  <c r="K106" i="5"/>
  <c r="J106" i="5"/>
  <c r="O105" i="5"/>
  <c r="N105" i="5"/>
  <c r="M105" i="5"/>
  <c r="L105" i="5"/>
  <c r="K105" i="5"/>
  <c r="J105" i="5"/>
  <c r="O104" i="5"/>
  <c r="N104" i="5"/>
  <c r="M104" i="5"/>
  <c r="L104" i="5"/>
  <c r="K104" i="5"/>
  <c r="J104" i="5"/>
  <c r="O103" i="5"/>
  <c r="N103" i="5"/>
  <c r="M103" i="5"/>
  <c r="L103" i="5"/>
  <c r="K103" i="5"/>
  <c r="J103" i="5"/>
  <c r="O102" i="5"/>
  <c r="N102" i="5"/>
  <c r="M102" i="5"/>
  <c r="L102" i="5"/>
  <c r="K102" i="5"/>
  <c r="J102" i="5"/>
  <c r="N100" i="5"/>
  <c r="L100" i="5"/>
  <c r="J100" i="5"/>
  <c r="Q98" i="5"/>
  <c r="P98" i="5"/>
  <c r="O98" i="5"/>
  <c r="N98" i="5"/>
  <c r="M98" i="5"/>
  <c r="L98" i="5"/>
  <c r="K98" i="5"/>
  <c r="Q97" i="5"/>
  <c r="P97" i="5"/>
  <c r="O97" i="5"/>
  <c r="N97" i="5"/>
  <c r="M97" i="5"/>
  <c r="L97" i="5"/>
  <c r="K97" i="5"/>
  <c r="Q96" i="5"/>
  <c r="P96" i="5"/>
  <c r="O96" i="5"/>
  <c r="N96" i="5"/>
  <c r="M96" i="5"/>
  <c r="L96" i="5"/>
  <c r="K96" i="5"/>
  <c r="Q95" i="5"/>
  <c r="P95" i="5"/>
  <c r="O95" i="5"/>
  <c r="N95" i="5"/>
  <c r="M95" i="5"/>
  <c r="L95" i="5"/>
  <c r="K95" i="5"/>
  <c r="Q94" i="5"/>
  <c r="P94" i="5"/>
  <c r="O94" i="5"/>
  <c r="N94" i="5"/>
  <c r="M94" i="5"/>
  <c r="L94" i="5"/>
  <c r="K94" i="5"/>
  <c r="P92" i="5"/>
  <c r="N92" i="5"/>
  <c r="L92" i="5"/>
  <c r="J98" i="5"/>
  <c r="J97" i="5"/>
  <c r="J96" i="5"/>
  <c r="J95" i="5"/>
  <c r="J94" i="5"/>
  <c r="J92" i="5"/>
  <c r="Q90" i="5"/>
  <c r="Q89" i="5"/>
  <c r="Q88" i="5"/>
  <c r="Q87" i="5"/>
  <c r="Q86" i="5"/>
  <c r="O90" i="5"/>
  <c r="O89" i="5"/>
  <c r="O88" i="5"/>
  <c r="O87" i="5"/>
  <c r="O86" i="5"/>
  <c r="M90" i="5"/>
  <c r="M89" i="5"/>
  <c r="M88" i="5"/>
  <c r="M87" i="5"/>
  <c r="M86" i="5"/>
  <c r="P90" i="5"/>
  <c r="P89" i="5"/>
  <c r="P88" i="5"/>
  <c r="P87" i="5"/>
  <c r="P86" i="5"/>
  <c r="N90" i="5"/>
  <c r="N89" i="5"/>
  <c r="N88" i="5"/>
  <c r="N87" i="5"/>
  <c r="N86" i="5"/>
  <c r="L90" i="5"/>
  <c r="L89" i="5"/>
  <c r="L88" i="5"/>
  <c r="L87" i="5"/>
  <c r="L86" i="5"/>
  <c r="P84" i="5"/>
  <c r="N84" i="5"/>
  <c r="L84" i="5"/>
  <c r="K87" i="5"/>
  <c r="K88" i="5"/>
  <c r="K89" i="5"/>
  <c r="K90" i="5"/>
  <c r="K86" i="5"/>
  <c r="J87" i="5"/>
  <c r="J88" i="5"/>
  <c r="J89" i="5"/>
  <c r="J90" i="5"/>
  <c r="J86" i="5"/>
  <c r="J84" i="5"/>
  <c r="D12" i="5"/>
  <c r="D14" i="5"/>
  <c r="Q57" i="5"/>
  <c r="D13" i="5"/>
  <c r="K57" i="5"/>
  <c r="M58" i="5"/>
  <c r="P55" i="5"/>
  <c r="M55" i="5"/>
  <c r="J55" i="5"/>
  <c r="B14" i="5"/>
  <c r="C19" i="5" s="1"/>
  <c r="C14" i="5"/>
  <c r="B13" i="5"/>
  <c r="C18" i="5" s="1"/>
  <c r="C13" i="5"/>
  <c r="B18" i="5" s="1"/>
  <c r="D18" i="5" s="1"/>
  <c r="B12" i="5"/>
  <c r="C12" i="5"/>
  <c r="B17" i="5" s="1"/>
  <c r="E14" i="5"/>
  <c r="E13" i="5"/>
  <c r="E12" i="5"/>
  <c r="C17" i="5" l="1"/>
  <c r="D17" i="5"/>
  <c r="A57" i="5"/>
  <c r="A24" i="5"/>
  <c r="A27" i="5" s="1"/>
  <c r="D24" i="5"/>
  <c r="D27" i="5" s="1"/>
  <c r="B19" i="5"/>
  <c r="B25" i="5" l="1"/>
  <c r="D19" i="5"/>
  <c r="G24" i="5"/>
  <c r="G57" i="5"/>
  <c r="J57" i="5"/>
  <c r="A60" i="5"/>
  <c r="B52" i="5"/>
  <c r="E25" i="5"/>
  <c r="G27" i="5" l="1"/>
  <c r="H25" i="5"/>
  <c r="G58" i="5"/>
  <c r="P58" i="5" s="1"/>
  <c r="D57" i="5"/>
  <c r="B54" i="5"/>
  <c r="E52" i="5" s="1"/>
  <c r="C52" i="5"/>
  <c r="A58" i="5"/>
  <c r="J58" i="5" s="1"/>
  <c r="G60" i="5"/>
  <c r="P57" i="5"/>
  <c r="H58" i="5" l="1"/>
  <c r="Q58" i="5" s="1"/>
  <c r="E57" i="5"/>
  <c r="B58" i="5"/>
  <c r="K58" i="5" s="1"/>
  <c r="F52" i="5"/>
  <c r="D60" i="5"/>
  <c r="M57" i="5"/>
  <c r="N57" i="5" l="1"/>
  <c r="E58" i="5"/>
  <c r="N58" i="5" s="1"/>
</calcChain>
</file>

<file path=xl/sharedStrings.xml><?xml version="1.0" encoding="utf-8"?>
<sst xmlns="http://schemas.openxmlformats.org/spreadsheetml/2006/main" count="108" uniqueCount="36">
  <si>
    <t>Termodynamická data</t>
  </si>
  <si>
    <t>J/mol K</t>
  </si>
  <si>
    <t>J/mol</t>
  </si>
  <si>
    <t>S</t>
  </si>
  <si>
    <t>H</t>
  </si>
  <si>
    <t>G</t>
  </si>
  <si>
    <t>V</t>
  </si>
  <si>
    <t>kyanit</t>
  </si>
  <si>
    <t>andalusit</t>
  </si>
  <si>
    <t>sillimanit</t>
  </si>
  <si>
    <t>cm3</t>
  </si>
  <si>
    <t>Příklad</t>
  </si>
  <si>
    <t>T (K)</t>
  </si>
  <si>
    <t>D ky-and</t>
  </si>
  <si>
    <t>D ky-sil</t>
  </si>
  <si>
    <t>D and-sil</t>
  </si>
  <si>
    <t>ky-and</t>
  </si>
  <si>
    <t>ky-sil</t>
  </si>
  <si>
    <t>and-sil</t>
  </si>
  <si>
    <t>Tr (K)</t>
  </si>
  <si>
    <t>dp/dT</t>
  </si>
  <si>
    <t>Rovnice linií</t>
  </si>
  <si>
    <t>p(MPa)</t>
  </si>
  <si>
    <t>Tr (°C)</t>
  </si>
  <si>
    <t>T (°C)</t>
  </si>
  <si>
    <t>Trojný bod</t>
  </si>
  <si>
    <t>p tr (Mpa)</t>
  </si>
  <si>
    <t>Ttr (°C)</t>
  </si>
  <si>
    <t>Ttr (K)</t>
  </si>
  <si>
    <t>Experimentální data</t>
  </si>
  <si>
    <t>Podle E.Althaus,1969,Neues Jahrbuch fur Mineralogie 111</t>
  </si>
  <si>
    <t>p</t>
  </si>
  <si>
    <t>p (GPa)</t>
  </si>
  <si>
    <t>p (MPa)</t>
  </si>
  <si>
    <t>Sestrojte fázový diagram Al2SiO5</t>
  </si>
  <si>
    <t>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</si>
</sst>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Times New Roman CE"/>
      <charset val="238"/>
    </font>
    <font>
      <sz val="8"/>
      <name val="Times New Roman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164" fontId="3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11444444444444"/>
          <c:y val="5.6680161943319839E-2"/>
          <c:w val="0.71662305555555561"/>
          <c:h val="0.730769230769230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Al2SiO5!$A$22</c:f>
              <c:strCache>
                <c:ptCount val="1"/>
                <c:pt idx="0">
                  <c:v>ky-and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Al2SiO5!$A$24:$A$25</c:f>
              <c:numCache>
                <c:formatCode>0.0</c:formatCode>
                <c:ptCount val="2"/>
                <c:pt idx="0">
                  <c:v>460.7433217189315</c:v>
                </c:pt>
                <c:pt idx="1">
                  <c:v>1000</c:v>
                </c:pt>
              </c:numCache>
            </c:numRef>
          </c:xVal>
          <c:yVal>
            <c:numRef>
              <c:f>Al2SiO5!$B$24:$B$25</c:f>
              <c:numCache>
                <c:formatCode>0.0</c:formatCode>
                <c:ptCount val="2"/>
                <c:pt idx="0">
                  <c:v>0.1</c:v>
                </c:pt>
                <c:pt idx="1">
                  <c:v>630.08643147896839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EE-46AF-84C5-830E21BCB578}"/>
            </c:ext>
          </c:extLst>
        </c:ser>
        <c:ser>
          <c:idx val="1"/>
          <c:order val="1"/>
          <c:tx>
            <c:strRef>
              <c:f>Al2SiO5!$D$22</c:f>
              <c:strCache>
                <c:ptCount val="1"/>
                <c:pt idx="0">
                  <c:v>ky-sil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Al2SiO5!$D$24:$D$25</c:f>
              <c:numCache>
                <c:formatCode>0.0</c:formatCode>
                <c:ptCount val="2"/>
                <c:pt idx="0">
                  <c:v>619.06274821286718</c:v>
                </c:pt>
                <c:pt idx="1">
                  <c:v>1000</c:v>
                </c:pt>
              </c:numCache>
            </c:numRef>
          </c:xVal>
          <c:yVal>
            <c:numRef>
              <c:f>Al2SiO5!$E$24:$E$25</c:f>
              <c:numCache>
                <c:formatCode>0.0</c:formatCode>
                <c:ptCount val="2"/>
                <c:pt idx="0">
                  <c:v>0.1</c:v>
                </c:pt>
                <c:pt idx="1">
                  <c:v>840.02994746059608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EE-46AF-84C5-830E21BCB578}"/>
            </c:ext>
          </c:extLst>
        </c:ser>
        <c:ser>
          <c:idx val="2"/>
          <c:order val="2"/>
          <c:tx>
            <c:strRef>
              <c:f>Al2SiO5!$G$22</c:f>
              <c:strCache>
                <c:ptCount val="1"/>
                <c:pt idx="0">
                  <c:v>and-sil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Al2SiO5!$G$24:$G$25</c:f>
              <c:numCache>
                <c:formatCode>0.0</c:formatCode>
                <c:ptCount val="2"/>
                <c:pt idx="0">
                  <c:v>961.55778894472269</c:v>
                </c:pt>
                <c:pt idx="1">
                  <c:v>600</c:v>
                </c:pt>
              </c:numCache>
            </c:numRef>
          </c:xVal>
          <c:yVal>
            <c:numRef>
              <c:f>Al2SiO5!$H$24:$H$25</c:f>
              <c:numCache>
                <c:formatCode>0.0</c:formatCode>
                <c:ptCount val="2"/>
                <c:pt idx="0">
                  <c:v>0.1</c:v>
                </c:pt>
                <c:pt idx="1">
                  <c:v>866.96746987951474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EE-46AF-84C5-830E21BC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15040"/>
        <c:axId val="1"/>
      </c:scatterChart>
      <c:valAx>
        <c:axId val="764515040"/>
        <c:scaling>
          <c:orientation val="minMax"/>
          <c:max val="11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layout>
            <c:manualLayout>
              <c:xMode val="edge"/>
              <c:yMode val="edge"/>
              <c:x val="0.51503048090932524"/>
              <c:y val="0.860323886639676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 (MPa)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35829959514170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76451504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58938875125579"/>
          <c:y val="0.93724696356275305"/>
          <c:w val="0.51903849694138926"/>
          <c:h val="5.060728744939269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769378375284"/>
          <c:y val="5.6680161943319839E-2"/>
          <c:w val="0.75150374137311871"/>
          <c:h val="0.730769230769230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Al2SiO5!$J$55</c:f>
              <c:strCache>
                <c:ptCount val="1"/>
                <c:pt idx="0">
                  <c:v>ky-and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Al2SiO5!$J$57:$J$58</c:f>
              <c:numCache>
                <c:formatCode>0.0</c:formatCode>
                <c:ptCount val="2"/>
                <c:pt idx="0">
                  <c:v>187.59332171893152</c:v>
                </c:pt>
                <c:pt idx="1">
                  <c:v>524.32966771498968</c:v>
                </c:pt>
              </c:numCache>
            </c:numRef>
          </c:xVal>
          <c:yVal>
            <c:numRef>
              <c:f>Al2SiO5!$K$57:$K$58</c:f>
              <c:numCache>
                <c:formatCode>0.0</c:formatCode>
                <c:ptCount val="2"/>
                <c:pt idx="0">
                  <c:v>0.1</c:v>
                </c:pt>
                <c:pt idx="1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40-4053-82CE-7AAE9C56CF91}"/>
            </c:ext>
          </c:extLst>
        </c:ser>
        <c:ser>
          <c:idx val="1"/>
          <c:order val="1"/>
          <c:tx>
            <c:strRef>
              <c:f>Al2SiO5!$M$55</c:f>
              <c:strCache>
                <c:ptCount val="1"/>
                <c:pt idx="0">
                  <c:v>ky-sil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Al2SiO5!$M$57:$M$58</c:f>
              <c:numCache>
                <c:formatCode>0.0</c:formatCode>
                <c:ptCount val="2"/>
                <c:pt idx="0">
                  <c:v>524.32966771498968</c:v>
                </c:pt>
                <c:pt idx="1">
                  <c:v>726.85</c:v>
                </c:pt>
              </c:numCache>
            </c:numRef>
          </c:xVal>
          <c:yVal>
            <c:numRef>
              <c:f>Al2SiO5!$N$57:$N$58</c:f>
              <c:numCache>
                <c:formatCode>0.0</c:formatCode>
                <c:ptCount val="2"/>
                <c:pt idx="0">
                  <c:v>393.49212198453995</c:v>
                </c:pt>
                <c:pt idx="1">
                  <c:v>840.02994746059608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40-4053-82CE-7AAE9C56CF91}"/>
            </c:ext>
          </c:extLst>
        </c:ser>
        <c:ser>
          <c:idx val="2"/>
          <c:order val="2"/>
          <c:tx>
            <c:strRef>
              <c:f>Al2SiO5!$P$55</c:f>
              <c:strCache>
                <c:ptCount val="1"/>
                <c:pt idx="0">
                  <c:v>and-sil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Al2SiO5!$P$57:$P$58</c:f>
              <c:numCache>
                <c:formatCode>0.0</c:formatCode>
                <c:ptCount val="2"/>
                <c:pt idx="0">
                  <c:v>688.40778894472271</c:v>
                </c:pt>
                <c:pt idx="1">
                  <c:v>524.32966771498968</c:v>
                </c:pt>
              </c:numCache>
            </c:numRef>
          </c:xVal>
          <c:yVal>
            <c:numRef>
              <c:f>Al2SiO5!$Q$57:$Q$58</c:f>
              <c:numCache>
                <c:formatCode>0.0</c:formatCode>
                <c:ptCount val="2"/>
                <c:pt idx="0">
                  <c:v>0.1</c:v>
                </c:pt>
                <c:pt idx="1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40-4053-82CE-7AAE9C56CF91}"/>
            </c:ext>
          </c:extLst>
        </c:ser>
        <c:ser>
          <c:idx val="3"/>
          <c:order val="3"/>
          <c:tx>
            <c:strRef>
              <c:f>Al2SiO5!$A$50</c:f>
              <c:strCache>
                <c:ptCount val="1"/>
                <c:pt idx="0">
                  <c:v>Trojný bod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CCFF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Al2SiO5!$E$52</c:f>
              <c:numCache>
                <c:formatCode>General</c:formatCode>
                <c:ptCount val="1"/>
                <c:pt idx="0">
                  <c:v>524.32966771498968</c:v>
                </c:pt>
              </c:numCache>
            </c:numRef>
          </c:xVal>
          <c:yVal>
            <c:numRef>
              <c:f>Al2SiO5!$F$52</c:f>
              <c:numCache>
                <c:formatCode>General</c:formatCode>
                <c:ptCount val="1"/>
                <c:pt idx="0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40-4053-82CE-7AAE9C56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08480"/>
        <c:axId val="1"/>
      </c:scatterChart>
      <c:valAx>
        <c:axId val="764508480"/>
        <c:scaling>
          <c:orientation val="minMax"/>
          <c:max val="9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60323886639676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 (MPa)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35829959514170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7645084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75246735687977"/>
          <c:y val="5.6680161943319839E-2"/>
          <c:w val="0.76155336756419645"/>
          <c:h val="0.730769230769230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Al2SiO5!$A$55</c:f>
              <c:strCache>
                <c:ptCount val="1"/>
                <c:pt idx="0">
                  <c:v>ky-and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Al2SiO5!$A$57:$A$58</c:f>
              <c:numCache>
                <c:formatCode>0.0</c:formatCode>
                <c:ptCount val="2"/>
                <c:pt idx="0">
                  <c:v>460.7433217189315</c:v>
                </c:pt>
                <c:pt idx="1">
                  <c:v>797.47966771498966</c:v>
                </c:pt>
              </c:numCache>
            </c:numRef>
          </c:xVal>
          <c:yVal>
            <c:numRef>
              <c:f>Al2SiO5!$B$57:$B$58</c:f>
              <c:numCache>
                <c:formatCode>0.0</c:formatCode>
                <c:ptCount val="2"/>
                <c:pt idx="0">
                  <c:v>0.1</c:v>
                </c:pt>
                <c:pt idx="1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87-4BF8-84C6-FC0A104F80A8}"/>
            </c:ext>
          </c:extLst>
        </c:ser>
        <c:ser>
          <c:idx val="1"/>
          <c:order val="1"/>
          <c:tx>
            <c:strRef>
              <c:f>Al2SiO5!$D$55</c:f>
              <c:strCache>
                <c:ptCount val="1"/>
                <c:pt idx="0">
                  <c:v>ky-sil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Al2SiO5!$D$57:$D$58</c:f>
              <c:numCache>
                <c:formatCode>0.0</c:formatCode>
                <c:ptCount val="2"/>
                <c:pt idx="0">
                  <c:v>797.47966771498966</c:v>
                </c:pt>
                <c:pt idx="1">
                  <c:v>1000</c:v>
                </c:pt>
              </c:numCache>
            </c:numRef>
          </c:xVal>
          <c:yVal>
            <c:numRef>
              <c:f>Al2SiO5!$E$57:$E$58</c:f>
              <c:numCache>
                <c:formatCode>0.0</c:formatCode>
                <c:ptCount val="2"/>
                <c:pt idx="0">
                  <c:v>393.49212198453995</c:v>
                </c:pt>
                <c:pt idx="1">
                  <c:v>840.02994746059608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87-4BF8-84C6-FC0A104F80A8}"/>
            </c:ext>
          </c:extLst>
        </c:ser>
        <c:ser>
          <c:idx val="2"/>
          <c:order val="2"/>
          <c:tx>
            <c:strRef>
              <c:f>Al2SiO5!$G$55</c:f>
              <c:strCache>
                <c:ptCount val="1"/>
                <c:pt idx="0">
                  <c:v>and-sil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Al2SiO5!$G$57:$G$58</c:f>
              <c:numCache>
                <c:formatCode>0.0</c:formatCode>
                <c:ptCount val="2"/>
                <c:pt idx="0">
                  <c:v>961.55778894472269</c:v>
                </c:pt>
                <c:pt idx="1">
                  <c:v>797.47966771498966</c:v>
                </c:pt>
              </c:numCache>
            </c:numRef>
          </c:xVal>
          <c:yVal>
            <c:numRef>
              <c:f>Al2SiO5!$H$57:$H$58</c:f>
              <c:numCache>
                <c:formatCode>0.0</c:formatCode>
                <c:ptCount val="2"/>
                <c:pt idx="0">
                  <c:v>0.1</c:v>
                </c:pt>
                <c:pt idx="1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87-4BF8-84C6-FC0A104F80A8}"/>
            </c:ext>
          </c:extLst>
        </c:ser>
        <c:ser>
          <c:idx val="3"/>
          <c:order val="3"/>
          <c:tx>
            <c:strRef>
              <c:f>Al2SiO5!$A$50</c:f>
              <c:strCache>
                <c:ptCount val="1"/>
                <c:pt idx="0">
                  <c:v>Trojný bod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rgbClr val="CCFF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Al2SiO5!$B$52</c:f>
              <c:numCache>
                <c:formatCode>General</c:formatCode>
                <c:ptCount val="1"/>
                <c:pt idx="0">
                  <c:v>797.47966771498966</c:v>
                </c:pt>
              </c:numCache>
            </c:numRef>
          </c:xVal>
          <c:yVal>
            <c:numRef>
              <c:f>Al2SiO5!$C$52</c:f>
              <c:numCache>
                <c:formatCode>0.0</c:formatCode>
                <c:ptCount val="1"/>
                <c:pt idx="0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87-4BF8-84C6-FC0A104F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06512"/>
        <c:axId val="1"/>
      </c:scatterChart>
      <c:valAx>
        <c:axId val="764506512"/>
        <c:scaling>
          <c:orientation val="minMax"/>
          <c:max val="11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layout>
            <c:manualLayout>
              <c:xMode val="edge"/>
              <c:yMode val="edge"/>
              <c:x val="0.51756046205869366"/>
              <c:y val="0.860323886639676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 (MPa)</a:t>
                </a:r>
              </a:p>
            </c:rich>
          </c:tx>
          <c:layout>
            <c:manualLayout>
              <c:xMode val="edge"/>
              <c:yMode val="edge"/>
              <c:x val="2.9574861367837338E-2"/>
              <c:y val="0.35829959514170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76450651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59375"/>
          <c:y val="5.8091286307053944E-2"/>
          <c:w val="0.7578125"/>
          <c:h val="0.782157676348547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Al2SiO5!$J$55</c:f>
              <c:strCache>
                <c:ptCount val="1"/>
                <c:pt idx="0">
                  <c:v>ky-and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Al2SiO5!$J$57:$J$58</c:f>
              <c:numCache>
                <c:formatCode>0.0</c:formatCode>
                <c:ptCount val="2"/>
                <c:pt idx="0">
                  <c:v>187.59332171893152</c:v>
                </c:pt>
                <c:pt idx="1">
                  <c:v>524.32966771498968</c:v>
                </c:pt>
              </c:numCache>
            </c:numRef>
          </c:xVal>
          <c:yVal>
            <c:numRef>
              <c:f>Al2SiO5!$K$57:$K$58</c:f>
              <c:numCache>
                <c:formatCode>0.0</c:formatCode>
                <c:ptCount val="2"/>
                <c:pt idx="0">
                  <c:v>0.1</c:v>
                </c:pt>
                <c:pt idx="1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DE-402D-80F1-B3D614D5AB23}"/>
            </c:ext>
          </c:extLst>
        </c:ser>
        <c:ser>
          <c:idx val="1"/>
          <c:order val="1"/>
          <c:tx>
            <c:strRef>
              <c:f>Al2SiO5!$M$55</c:f>
              <c:strCache>
                <c:ptCount val="1"/>
                <c:pt idx="0">
                  <c:v>ky-sil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Al2SiO5!$M$57:$M$58</c:f>
              <c:numCache>
                <c:formatCode>0.0</c:formatCode>
                <c:ptCount val="2"/>
                <c:pt idx="0">
                  <c:v>524.32966771498968</c:v>
                </c:pt>
                <c:pt idx="1">
                  <c:v>726.85</c:v>
                </c:pt>
              </c:numCache>
            </c:numRef>
          </c:xVal>
          <c:yVal>
            <c:numRef>
              <c:f>Al2SiO5!$N$57:$N$58</c:f>
              <c:numCache>
                <c:formatCode>0.0</c:formatCode>
                <c:ptCount val="2"/>
                <c:pt idx="0">
                  <c:v>393.49212198453995</c:v>
                </c:pt>
                <c:pt idx="1">
                  <c:v>840.02994746059608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DE-402D-80F1-B3D614D5AB23}"/>
            </c:ext>
          </c:extLst>
        </c:ser>
        <c:ser>
          <c:idx val="2"/>
          <c:order val="2"/>
          <c:tx>
            <c:strRef>
              <c:f>Al2SiO5!$P$55</c:f>
              <c:strCache>
                <c:ptCount val="1"/>
                <c:pt idx="0">
                  <c:v>and-sil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Al2SiO5!$P$57:$P$58</c:f>
              <c:numCache>
                <c:formatCode>0.0</c:formatCode>
                <c:ptCount val="2"/>
                <c:pt idx="0">
                  <c:v>688.40778894472271</c:v>
                </c:pt>
                <c:pt idx="1">
                  <c:v>524.32966771498968</c:v>
                </c:pt>
              </c:numCache>
            </c:numRef>
          </c:xVal>
          <c:yVal>
            <c:numRef>
              <c:f>Al2SiO5!$Q$57:$Q$58</c:f>
              <c:numCache>
                <c:formatCode>0.0</c:formatCode>
                <c:ptCount val="2"/>
                <c:pt idx="0">
                  <c:v>0.1</c:v>
                </c:pt>
                <c:pt idx="1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DE-402D-80F1-B3D614D5AB23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CCFF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Al2SiO5!$E$52</c:f>
              <c:numCache>
                <c:formatCode>General</c:formatCode>
                <c:ptCount val="1"/>
                <c:pt idx="0">
                  <c:v>524.32966771498968</c:v>
                </c:pt>
              </c:numCache>
            </c:numRef>
          </c:xVal>
          <c:yVal>
            <c:numRef>
              <c:f>Al2SiO5!$F$52</c:f>
              <c:numCache>
                <c:formatCode>General</c:formatCode>
                <c:ptCount val="1"/>
                <c:pt idx="0">
                  <c:v>393.49212198453995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DE-402D-80F1-B3D614D5AB23}"/>
            </c:ext>
          </c:extLst>
        </c:ser>
        <c:ser>
          <c:idx val="4"/>
          <c:order val="4"/>
          <c:tx>
            <c:strRef>
              <c:f>Al2SiO5!$K$85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xVal>
            <c:numRef>
              <c:f>Al2SiO5!$J$86:$J$90</c:f>
              <c:numCache>
                <c:formatCode>General</c:formatCode>
                <c:ptCount val="5"/>
                <c:pt idx="0">
                  <c:v>26.850000000000023</c:v>
                </c:pt>
                <c:pt idx="1">
                  <c:v>306.85000000000002</c:v>
                </c:pt>
                <c:pt idx="2">
                  <c:v>666.85</c:v>
                </c:pt>
                <c:pt idx="3">
                  <c:v>306.85000000000002</c:v>
                </c:pt>
                <c:pt idx="4">
                  <c:v>726.85</c:v>
                </c:pt>
              </c:numCache>
            </c:numRef>
          </c:xVal>
          <c:yVal>
            <c:numRef>
              <c:f>Al2SiO5!$K$86:$K$90</c:f>
              <c:numCache>
                <c:formatCode>General</c:formatCode>
                <c:ptCount val="5"/>
                <c:pt idx="0">
                  <c:v>650</c:v>
                </c:pt>
                <c:pt idx="1">
                  <c:v>850</c:v>
                </c:pt>
                <c:pt idx="2">
                  <c:v>0</c:v>
                </c:pt>
                <c:pt idx="3">
                  <c:v>850</c:v>
                </c:pt>
                <c:pt idx="4">
                  <c:v>1420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E-402D-80F1-B3D614D5AB23}"/>
            </c:ext>
          </c:extLst>
        </c:ser>
        <c:ser>
          <c:idx val="5"/>
          <c:order val="5"/>
          <c:tx>
            <c:strRef>
              <c:f>Al2SiO5!$M$85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xVal>
            <c:numRef>
              <c:f>Al2SiO5!$L$86:$L$90</c:f>
              <c:numCache>
                <c:formatCode>General</c:formatCode>
                <c:ptCount val="5"/>
                <c:pt idx="0">
                  <c:v>26.850000000000023</c:v>
                </c:pt>
                <c:pt idx="1">
                  <c:v>330.85</c:v>
                </c:pt>
                <c:pt idx="2">
                  <c:v>626.85</c:v>
                </c:pt>
                <c:pt idx="3">
                  <c:v>330.85</c:v>
                </c:pt>
                <c:pt idx="4">
                  <c:v>726.85</c:v>
                </c:pt>
              </c:numCache>
            </c:numRef>
          </c:xVal>
          <c:yVal>
            <c:numRef>
              <c:f>Al2SiO5!$M$86:$M$90</c:f>
              <c:numCache>
                <c:formatCode>General</c:formatCode>
                <c:ptCount val="5"/>
                <c:pt idx="0">
                  <c:v>500</c:v>
                </c:pt>
                <c:pt idx="1">
                  <c:v>810</c:v>
                </c:pt>
                <c:pt idx="2">
                  <c:v>350</c:v>
                </c:pt>
                <c:pt idx="3">
                  <c:v>810</c:v>
                </c:pt>
                <c:pt idx="4">
                  <c:v>1350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E-402D-80F1-B3D614D5AB23}"/>
            </c:ext>
          </c:extLst>
        </c:ser>
        <c:ser>
          <c:idx val="6"/>
          <c:order val="6"/>
          <c:tx>
            <c:strRef>
              <c:f>Al2SiO5!$O$85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xVal>
            <c:numRef>
              <c:f>Al2SiO5!$N$86:$N$90</c:f>
              <c:numCache>
                <c:formatCode>General</c:formatCode>
                <c:ptCount val="5"/>
                <c:pt idx="0">
                  <c:v>216.85000000000002</c:v>
                </c:pt>
                <c:pt idx="1">
                  <c:v>356.85</c:v>
                </c:pt>
                <c:pt idx="2">
                  <c:v>570.85</c:v>
                </c:pt>
                <c:pt idx="3">
                  <c:v>356.85</c:v>
                </c:pt>
                <c:pt idx="4">
                  <c:v>716.85</c:v>
                </c:pt>
              </c:numCache>
            </c:numRef>
          </c:xVal>
          <c:yVal>
            <c:numRef>
              <c:f>Al2SiO5!$O$86:$O$90</c:f>
              <c:numCache>
                <c:formatCode>General</c:formatCode>
                <c:ptCount val="5"/>
                <c:pt idx="0">
                  <c:v>710</c:v>
                </c:pt>
                <c:pt idx="1">
                  <c:v>800</c:v>
                </c:pt>
                <c:pt idx="2">
                  <c:v>160</c:v>
                </c:pt>
                <c:pt idx="3">
                  <c:v>800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E-402D-80F1-B3D614D5AB23}"/>
            </c:ext>
          </c:extLst>
        </c:ser>
        <c:ser>
          <c:idx val="7"/>
          <c:order val="7"/>
          <c:tx>
            <c:strRef>
              <c:f>Al2SiO5!$Q$85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Al2SiO5!$P$86:$P$90</c:f>
              <c:numCache>
                <c:formatCode>General</c:formatCode>
                <c:ptCount val="5"/>
                <c:pt idx="0">
                  <c:v>386.85</c:v>
                </c:pt>
                <c:pt idx="1">
                  <c:v>436.85</c:v>
                </c:pt>
                <c:pt idx="2">
                  <c:v>634.85</c:v>
                </c:pt>
                <c:pt idx="3">
                  <c:v>436.85</c:v>
                </c:pt>
                <c:pt idx="4">
                  <c:v>726.85</c:v>
                </c:pt>
              </c:numCache>
            </c:numRef>
          </c:xVal>
          <c:yVal>
            <c:numRef>
              <c:f>Al2SiO5!$Q$86:$Q$90</c:f>
              <c:numCache>
                <c:formatCode>General</c:formatCode>
                <c:ptCount val="5"/>
                <c:pt idx="0">
                  <c:v>850</c:v>
                </c:pt>
                <c:pt idx="1">
                  <c:v>900</c:v>
                </c:pt>
                <c:pt idx="2">
                  <c:v>480</c:v>
                </c:pt>
                <c:pt idx="3">
                  <c:v>900</c:v>
                </c:pt>
                <c:pt idx="4">
                  <c:v>1320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E-402D-80F1-B3D614D5AB23}"/>
            </c:ext>
          </c:extLst>
        </c:ser>
        <c:ser>
          <c:idx val="8"/>
          <c:order val="8"/>
          <c:tx>
            <c:strRef>
              <c:f>Al2SiO5!$K$93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ysDash"/>
            </a:ln>
          </c:spPr>
          <c:marker>
            <c:symbol val="none"/>
          </c:marker>
          <c:xVal>
            <c:numRef>
              <c:f>Al2SiO5!$J$94:$J$98</c:f>
              <c:numCache>
                <c:formatCode>General</c:formatCode>
                <c:ptCount val="5"/>
                <c:pt idx="0">
                  <c:v>26.850000000000023</c:v>
                </c:pt>
                <c:pt idx="1">
                  <c:v>586.85</c:v>
                </c:pt>
                <c:pt idx="2">
                  <c:v>726.85</c:v>
                </c:pt>
                <c:pt idx="3">
                  <c:v>590.85</c:v>
                </c:pt>
                <c:pt idx="4">
                  <c:v>726.85</c:v>
                </c:pt>
              </c:numCache>
            </c:numRef>
          </c:xVal>
          <c:yVal>
            <c:numRef>
              <c:f>Al2SiO5!$K$94:$K$98</c:f>
              <c:numCache>
                <c:formatCode>General</c:formatCode>
                <c:ptCount val="5"/>
                <c:pt idx="0">
                  <c:v>100</c:v>
                </c:pt>
                <c:pt idx="1">
                  <c:v>740</c:v>
                </c:pt>
                <c:pt idx="2">
                  <c:v>450</c:v>
                </c:pt>
                <c:pt idx="3">
                  <c:v>740</c:v>
                </c:pt>
                <c:pt idx="4">
                  <c:v>1230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E-402D-80F1-B3D614D5AB23}"/>
            </c:ext>
          </c:extLst>
        </c:ser>
        <c:ser>
          <c:idx val="9"/>
          <c:order val="9"/>
          <c:tx>
            <c:strRef>
              <c:f>Al2SiO5!$M$93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xVal>
            <c:numRef>
              <c:f>Al2SiO5!$L$94:$L$98</c:f>
              <c:numCache>
                <c:formatCode>General</c:formatCode>
                <c:ptCount val="5"/>
                <c:pt idx="0">
                  <c:v>366.85</c:v>
                </c:pt>
                <c:pt idx="1">
                  <c:v>610.85</c:v>
                </c:pt>
                <c:pt idx="2">
                  <c:v>714.85</c:v>
                </c:pt>
                <c:pt idx="3">
                  <c:v>610.85</c:v>
                </c:pt>
                <c:pt idx="4">
                  <c:v>726.85</c:v>
                </c:pt>
              </c:numCache>
            </c:numRef>
          </c:xVal>
          <c:yVal>
            <c:numRef>
              <c:f>Al2SiO5!$M$94:$M$98</c:f>
              <c:numCache>
                <c:formatCode>General</c:formatCode>
                <c:ptCount val="5"/>
                <c:pt idx="0">
                  <c:v>560</c:v>
                </c:pt>
                <c:pt idx="1">
                  <c:v>760</c:v>
                </c:pt>
                <c:pt idx="2">
                  <c:v>0</c:v>
                </c:pt>
                <c:pt idx="3">
                  <c:v>760</c:v>
                </c:pt>
                <c:pt idx="4">
                  <c:v>1190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DE-402D-80F1-B3D614D5AB23}"/>
            </c:ext>
          </c:extLst>
        </c:ser>
        <c:ser>
          <c:idx val="10"/>
          <c:order val="10"/>
          <c:tx>
            <c:strRef>
              <c:f>Al2SiO5!$O$93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ysDash"/>
            </a:ln>
          </c:spPr>
          <c:marker>
            <c:symbol val="none"/>
          </c:marker>
          <c:xVal>
            <c:numRef>
              <c:f>Al2SiO5!$N$94:$N$98</c:f>
              <c:numCache>
                <c:formatCode>General</c:formatCode>
                <c:ptCount val="5"/>
                <c:pt idx="0">
                  <c:v>426.85</c:v>
                </c:pt>
                <c:pt idx="1">
                  <c:v>626.85</c:v>
                </c:pt>
                <c:pt idx="2">
                  <c:v>706.85</c:v>
                </c:pt>
                <c:pt idx="3">
                  <c:v>626.85</c:v>
                </c:pt>
                <c:pt idx="4">
                  <c:v>726.85</c:v>
                </c:pt>
              </c:numCache>
            </c:numRef>
          </c:xVal>
          <c:yVal>
            <c:numRef>
              <c:f>Al2SiO5!$O$94:$O$98</c:f>
              <c:numCache>
                <c:formatCode>General</c:formatCode>
                <c:ptCount val="5"/>
                <c:pt idx="0">
                  <c:v>400</c:v>
                </c:pt>
                <c:pt idx="1">
                  <c:v>640</c:v>
                </c:pt>
                <c:pt idx="2">
                  <c:v>160</c:v>
                </c:pt>
                <c:pt idx="3">
                  <c:v>640</c:v>
                </c:pt>
                <c:pt idx="4">
                  <c:v>970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FDE-402D-80F1-B3D614D5AB23}"/>
            </c:ext>
          </c:extLst>
        </c:ser>
        <c:ser>
          <c:idx val="11"/>
          <c:order val="11"/>
          <c:tx>
            <c:strRef>
              <c:f>Al2SiO5!$Q$93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Al2SiO5!$P$94:$P$98</c:f>
              <c:numCache>
                <c:formatCode>General</c:formatCode>
                <c:ptCount val="5"/>
                <c:pt idx="0">
                  <c:v>286.85000000000002</c:v>
                </c:pt>
                <c:pt idx="1">
                  <c:v>522.85</c:v>
                </c:pt>
                <c:pt idx="2">
                  <c:v>726.85</c:v>
                </c:pt>
                <c:pt idx="3">
                  <c:v>522.85</c:v>
                </c:pt>
                <c:pt idx="4">
                  <c:v>726.85</c:v>
                </c:pt>
              </c:numCache>
            </c:numRef>
          </c:xVal>
          <c:yVal>
            <c:numRef>
              <c:f>Al2SiO5!$Q$94:$Q$98</c:f>
              <c:numCache>
                <c:formatCode>General</c:formatCode>
                <c:ptCount val="5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260</c:v>
                </c:pt>
                <c:pt idx="4">
                  <c:v>710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FDE-402D-80F1-B3D614D5AB23}"/>
            </c:ext>
          </c:extLst>
        </c:ser>
        <c:ser>
          <c:idx val="12"/>
          <c:order val="12"/>
          <c:tx>
            <c:strRef>
              <c:f>Al2SiO5!$K$101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xVal>
            <c:numRef>
              <c:f>Al2SiO5!$J$102:$J$106</c:f>
              <c:numCache>
                <c:formatCode>General</c:formatCode>
                <c:ptCount val="5"/>
                <c:pt idx="0">
                  <c:v>186.85000000000002</c:v>
                </c:pt>
                <c:pt idx="1">
                  <c:v>554.85</c:v>
                </c:pt>
                <c:pt idx="2">
                  <c:v>726.85</c:v>
                </c:pt>
                <c:pt idx="3">
                  <c:v>554.85</c:v>
                </c:pt>
                <c:pt idx="4">
                  <c:v>726.85</c:v>
                </c:pt>
              </c:numCache>
            </c:numRef>
          </c:xVal>
          <c:yVal>
            <c:numRef>
              <c:f>Al2SiO5!$K$102:$K$106</c:f>
              <c:numCache>
                <c:formatCode>General</c:formatCode>
                <c:ptCount val="5"/>
                <c:pt idx="0">
                  <c:v>0</c:v>
                </c:pt>
                <c:pt idx="1">
                  <c:v>390</c:v>
                </c:pt>
                <c:pt idx="2">
                  <c:v>240</c:v>
                </c:pt>
                <c:pt idx="3">
                  <c:v>390</c:v>
                </c:pt>
                <c:pt idx="4">
                  <c:v>730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FDE-402D-80F1-B3D614D5AB23}"/>
            </c:ext>
          </c:extLst>
        </c:ser>
        <c:ser>
          <c:idx val="13"/>
          <c:order val="13"/>
          <c:tx>
            <c:strRef>
              <c:f>Al2SiO5!$M$101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none"/>
          </c:marker>
          <c:xVal>
            <c:numRef>
              <c:f>Al2SiO5!$L$102:$L$106</c:f>
              <c:numCache>
                <c:formatCode>General</c:formatCode>
                <c:ptCount val="5"/>
                <c:pt idx="0">
                  <c:v>276.85000000000002</c:v>
                </c:pt>
                <c:pt idx="1">
                  <c:v>442.85</c:v>
                </c:pt>
                <c:pt idx="2">
                  <c:v>726.85</c:v>
                </c:pt>
                <c:pt idx="3">
                  <c:v>442.85</c:v>
                </c:pt>
                <c:pt idx="4">
                  <c:v>726.85</c:v>
                </c:pt>
              </c:numCache>
            </c:numRef>
          </c:xVal>
          <c:yVal>
            <c:numRef>
              <c:f>Al2SiO5!$M$102:$M$106</c:f>
              <c:numCache>
                <c:formatCode>General</c:formatCode>
                <c:ptCount val="5"/>
                <c:pt idx="0">
                  <c:v>0</c:v>
                </c:pt>
                <c:pt idx="1">
                  <c:v>220</c:v>
                </c:pt>
                <c:pt idx="2">
                  <c:v>0</c:v>
                </c:pt>
                <c:pt idx="3">
                  <c:v>220</c:v>
                </c:pt>
                <c:pt idx="4">
                  <c:v>820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FDE-402D-80F1-B3D614D5AB23}"/>
            </c:ext>
          </c:extLst>
        </c:ser>
        <c:ser>
          <c:idx val="14"/>
          <c:order val="14"/>
          <c:tx>
            <c:strRef>
              <c:f>Al2SiO5!$O$101</c:f>
              <c:strCache>
                <c:ptCount val="1"/>
                <c:pt idx="0">
                  <c:v>p (MPa)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xVal>
            <c:numRef>
              <c:f>Al2SiO5!$N$102:$N$106</c:f>
              <c:numCache>
                <c:formatCode>General</c:formatCode>
                <c:ptCount val="5"/>
                <c:pt idx="0">
                  <c:v>26.850000000000023</c:v>
                </c:pt>
                <c:pt idx="1">
                  <c:v>474.85</c:v>
                </c:pt>
                <c:pt idx="2">
                  <c:v>726.85</c:v>
                </c:pt>
                <c:pt idx="3">
                  <c:v>474.85</c:v>
                </c:pt>
                <c:pt idx="4">
                  <c:v>726.85</c:v>
                </c:pt>
              </c:numCache>
            </c:numRef>
          </c:xVal>
          <c:yVal>
            <c:numRef>
              <c:f>Al2SiO5!$O$102:$O$106</c:f>
              <c:numCache>
                <c:formatCode>General</c:formatCode>
                <c:ptCount val="5"/>
                <c:pt idx="0">
                  <c:v>30</c:v>
                </c:pt>
                <c:pt idx="1">
                  <c:v>580</c:v>
                </c:pt>
                <c:pt idx="2">
                  <c:v>340</c:v>
                </c:pt>
                <c:pt idx="3">
                  <c:v>580</c:v>
                </c:pt>
                <c:pt idx="4">
                  <c:v>1190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FDE-402D-80F1-B3D614D5A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173872"/>
        <c:axId val="1"/>
      </c:scatterChart>
      <c:valAx>
        <c:axId val="761173872"/>
        <c:scaling>
          <c:orientation val="minMax"/>
          <c:max val="9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 (°C)</a:t>
                </a:r>
              </a:p>
            </c:rich>
          </c:tx>
          <c:layout>
            <c:manualLayout>
              <c:xMode val="edge"/>
              <c:yMode val="edge"/>
              <c:x val="0.517578125"/>
              <c:y val="0.91493775933609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(MPa)</a:t>
                </a:r>
              </a:p>
            </c:rich>
          </c:tx>
          <c:layout>
            <c:manualLayout>
              <c:xMode val="edge"/>
              <c:yMode val="edge"/>
              <c:x val="3.125E-2"/>
              <c:y val="0.38381742738589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117387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27</xdr:row>
      <xdr:rowOff>28575</xdr:rowOff>
    </xdr:from>
    <xdr:to>
      <xdr:col>5</xdr:col>
      <xdr:colOff>351975</xdr:colOff>
      <xdr:row>46</xdr:row>
      <xdr:rowOff>9075</xdr:rowOff>
    </xdr:to>
    <xdr:graphicFrame macro="">
      <xdr:nvGraphicFramePr>
        <xdr:cNvPr id="17418" name="graf 2">
          <a:extLst>
            <a:ext uri="{FF2B5EF4-FFF2-40B4-BE49-F238E27FC236}">
              <a16:creationId xmlns:a16="http://schemas.microsoft.com/office/drawing/2014/main" id="{3A9CB8FD-83B4-4DC8-AF17-850D5B219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61</xdr:row>
      <xdr:rowOff>28575</xdr:rowOff>
    </xdr:from>
    <xdr:to>
      <xdr:col>12</xdr:col>
      <xdr:colOff>323400</xdr:colOff>
      <xdr:row>80</xdr:row>
      <xdr:rowOff>9075</xdr:rowOff>
    </xdr:to>
    <xdr:graphicFrame macro="">
      <xdr:nvGraphicFramePr>
        <xdr:cNvPr id="17419" name="graf 3">
          <a:extLst>
            <a:ext uri="{FF2B5EF4-FFF2-40B4-BE49-F238E27FC236}">
              <a16:creationId xmlns:a16="http://schemas.microsoft.com/office/drawing/2014/main" id="{C744081E-38E6-4F5F-B827-EBCC44476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60</xdr:row>
      <xdr:rowOff>161925</xdr:rowOff>
    </xdr:from>
    <xdr:to>
      <xdr:col>5</xdr:col>
      <xdr:colOff>332925</xdr:colOff>
      <xdr:row>79</xdr:row>
      <xdr:rowOff>142425</xdr:rowOff>
    </xdr:to>
    <xdr:graphicFrame macro="">
      <xdr:nvGraphicFramePr>
        <xdr:cNvPr id="17420" name="graf 4">
          <a:extLst>
            <a:ext uri="{FF2B5EF4-FFF2-40B4-BE49-F238E27FC236}">
              <a16:creationId xmlns:a16="http://schemas.microsoft.com/office/drawing/2014/main" id="{3B53F550-FFDE-4DDF-A757-EA411E444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342900</xdr:colOff>
      <xdr:row>83</xdr:row>
      <xdr:rowOff>142875</xdr:rowOff>
    </xdr:from>
    <xdr:to>
      <xdr:col>26</xdr:col>
      <xdr:colOff>419100</xdr:colOff>
      <xdr:row>107</xdr:row>
      <xdr:rowOff>161925</xdr:rowOff>
    </xdr:to>
    <xdr:graphicFrame macro="">
      <xdr:nvGraphicFramePr>
        <xdr:cNvPr id="17421" name="graf 5">
          <a:extLst>
            <a:ext uri="{FF2B5EF4-FFF2-40B4-BE49-F238E27FC236}">
              <a16:creationId xmlns:a16="http://schemas.microsoft.com/office/drawing/2014/main" id="{40D90A5D-A1FC-485D-9217-8C980DAA0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topLeftCell="A61" workbookViewId="0">
      <selection activeCell="R68" sqref="R68"/>
    </sheetView>
  </sheetViews>
  <sheetFormatPr defaultRowHeight="15" x14ac:dyDescent="0.25"/>
  <cols>
    <col min="1" max="1" width="13.5" style="2" customWidth="1"/>
    <col min="2" max="2" width="9.33203125" style="2"/>
    <col min="3" max="3" width="13.5" style="2" customWidth="1"/>
    <col min="4" max="4" width="13.1640625" style="2" customWidth="1"/>
    <col min="5" max="5" width="9.33203125" style="2"/>
    <col min="6" max="6" width="11.33203125" style="2" customWidth="1"/>
    <col min="7" max="11" width="9.33203125" style="2"/>
    <col min="12" max="12" width="9.5" style="2" customWidth="1"/>
    <col min="13" max="13" width="14" style="2" customWidth="1"/>
    <col min="14" max="14" width="15.33203125" style="2" customWidth="1"/>
    <col min="15" max="15" width="13.6640625" style="2" customWidth="1"/>
    <col min="16" max="16" width="9.33203125" style="2"/>
    <col min="17" max="17" width="12" style="2" customWidth="1"/>
    <col min="18" max="16384" width="9.33203125" style="2"/>
  </cols>
  <sheetData>
    <row r="1" spans="1:6" x14ac:dyDescent="0.25">
      <c r="A1" s="1" t="s">
        <v>11</v>
      </c>
    </row>
    <row r="2" spans="1:6" x14ac:dyDescent="0.25">
      <c r="A2" s="1" t="s">
        <v>34</v>
      </c>
    </row>
    <row r="3" spans="1:6" x14ac:dyDescent="0.25">
      <c r="A3" s="1"/>
    </row>
    <row r="4" spans="1:6" x14ac:dyDescent="0.25">
      <c r="A4" s="5" t="s">
        <v>0</v>
      </c>
    </row>
    <row r="5" spans="1:6" x14ac:dyDescent="0.25">
      <c r="B5" s="2" t="s">
        <v>3</v>
      </c>
      <c r="C5" s="2" t="s">
        <v>4</v>
      </c>
      <c r="D5" s="2" t="s">
        <v>6</v>
      </c>
      <c r="E5" s="2" t="s">
        <v>5</v>
      </c>
    </row>
    <row r="6" spans="1:6" x14ac:dyDescent="0.25">
      <c r="B6" s="2" t="s">
        <v>1</v>
      </c>
      <c r="C6" s="2" t="s">
        <v>2</v>
      </c>
      <c r="D6" s="2" t="s">
        <v>10</v>
      </c>
      <c r="E6" s="2" t="s">
        <v>2</v>
      </c>
    </row>
    <row r="7" spans="1:6" x14ac:dyDescent="0.25">
      <c r="A7" s="2" t="s">
        <v>7</v>
      </c>
      <c r="B7" s="3">
        <v>82.8</v>
      </c>
      <c r="C7" s="3">
        <v>-2593888</v>
      </c>
      <c r="D7" s="3">
        <v>44.15</v>
      </c>
      <c r="E7" s="3">
        <v>-2618563</v>
      </c>
      <c r="F7" s="3"/>
    </row>
    <row r="8" spans="1:6" x14ac:dyDescent="0.25">
      <c r="A8" s="2" t="s">
        <v>8</v>
      </c>
      <c r="B8" s="3">
        <v>91.41</v>
      </c>
      <c r="C8" s="3">
        <v>-2589921</v>
      </c>
      <c r="D8" s="3">
        <v>51.52</v>
      </c>
      <c r="E8" s="3">
        <v>-2617161</v>
      </c>
      <c r="F8" s="3"/>
    </row>
    <row r="9" spans="1:6" x14ac:dyDescent="0.25">
      <c r="A9" s="2" t="s">
        <v>9</v>
      </c>
      <c r="B9" s="3">
        <v>95.39</v>
      </c>
      <c r="C9" s="3">
        <v>-2586094</v>
      </c>
      <c r="D9" s="3">
        <v>49.86</v>
      </c>
      <c r="E9" s="3">
        <v>-2614521</v>
      </c>
      <c r="F9" s="3"/>
    </row>
    <row r="10" spans="1:6" x14ac:dyDescent="0.25">
      <c r="B10" s="3"/>
      <c r="C10" s="3"/>
      <c r="D10" s="3"/>
      <c r="E10" s="3"/>
      <c r="F10" s="3"/>
    </row>
    <row r="11" spans="1:6" x14ac:dyDescent="0.25">
      <c r="A11" s="1" t="s">
        <v>35</v>
      </c>
    </row>
    <row r="12" spans="1:6" x14ac:dyDescent="0.25">
      <c r="A12" s="2" t="s">
        <v>13</v>
      </c>
      <c r="B12" s="2">
        <f>B7-B8</f>
        <v>-8.61</v>
      </c>
      <c r="C12" s="2">
        <f>C7-C8</f>
        <v>-3967</v>
      </c>
      <c r="D12" s="2">
        <f>D7-D8</f>
        <v>-7.3700000000000045</v>
      </c>
      <c r="E12" s="2">
        <f>E7-E8</f>
        <v>-1402</v>
      </c>
    </row>
    <row r="13" spans="1:6" x14ac:dyDescent="0.25">
      <c r="A13" s="2" t="s">
        <v>14</v>
      </c>
      <c r="B13" s="2">
        <f>B7-B9</f>
        <v>-12.590000000000003</v>
      </c>
      <c r="C13" s="2">
        <f>C7-C9</f>
        <v>-7794</v>
      </c>
      <c r="D13" s="2">
        <f>D7-D9</f>
        <v>-5.7100000000000009</v>
      </c>
      <c r="E13" s="2">
        <f>E7-E9</f>
        <v>-4042</v>
      </c>
    </row>
    <row r="14" spans="1:6" x14ac:dyDescent="0.25">
      <c r="A14" s="2" t="s">
        <v>15</v>
      </c>
      <c r="B14" s="2">
        <f>B8-B9</f>
        <v>-3.980000000000004</v>
      </c>
      <c r="C14" s="2">
        <f>C8-C9</f>
        <v>-3827</v>
      </c>
      <c r="D14" s="2">
        <f>D8-D9</f>
        <v>1.6600000000000037</v>
      </c>
      <c r="E14" s="2">
        <f>E8-E9</f>
        <v>-2640</v>
      </c>
    </row>
    <row r="16" spans="1:6" x14ac:dyDescent="0.25">
      <c r="B16" s="2" t="s">
        <v>19</v>
      </c>
      <c r="C16" s="2" t="s">
        <v>20</v>
      </c>
      <c r="D16" s="2" t="s">
        <v>23</v>
      </c>
    </row>
    <row r="17" spans="1:8" x14ac:dyDescent="0.25">
      <c r="A17" s="2" t="s">
        <v>16</v>
      </c>
      <c r="B17" s="2">
        <f>C12/B12</f>
        <v>460.7433217189315</v>
      </c>
      <c r="C17" s="2">
        <f>B12/D12*1000000</f>
        <v>1168249.6607869735</v>
      </c>
      <c r="D17" s="4">
        <f>B17-273.15</f>
        <v>187.59332171893152</v>
      </c>
    </row>
    <row r="18" spans="1:8" x14ac:dyDescent="0.25">
      <c r="A18" s="2" t="s">
        <v>17</v>
      </c>
      <c r="B18" s="2">
        <f>C13/B13</f>
        <v>619.06274821286718</v>
      </c>
      <c r="C18" s="2">
        <f>B13/D13*1000000</f>
        <v>2204903.6777583193</v>
      </c>
      <c r="D18" s="4">
        <f>B18-273.15</f>
        <v>345.9127482128672</v>
      </c>
    </row>
    <row r="19" spans="1:8" x14ac:dyDescent="0.25">
      <c r="A19" s="2" t="s">
        <v>18</v>
      </c>
      <c r="B19" s="2">
        <f>C14/B14</f>
        <v>961.55778894472269</v>
      </c>
      <c r="C19" s="2">
        <f>B14/D14*1000000</f>
        <v>-2397590.3614457799</v>
      </c>
      <c r="D19" s="4">
        <f>B19-273.15</f>
        <v>688.40778894472271</v>
      </c>
    </row>
    <row r="20" spans="1:8" x14ac:dyDescent="0.25">
      <c r="D20" s="4"/>
    </row>
    <row r="21" spans="1:8" x14ac:dyDescent="0.25">
      <c r="A21" s="5" t="s">
        <v>21</v>
      </c>
    </row>
    <row r="22" spans="1:8" x14ac:dyDescent="0.25">
      <c r="A22" s="1" t="s">
        <v>16</v>
      </c>
      <c r="D22" s="1" t="s">
        <v>17</v>
      </c>
      <c r="G22" s="1" t="s">
        <v>18</v>
      </c>
    </row>
    <row r="23" spans="1:8" x14ac:dyDescent="0.25">
      <c r="A23" s="2" t="s">
        <v>12</v>
      </c>
      <c r="B23" s="2" t="s">
        <v>22</v>
      </c>
      <c r="D23" s="2" t="s">
        <v>12</v>
      </c>
      <c r="E23" s="2" t="s">
        <v>22</v>
      </c>
      <c r="G23" s="2" t="s">
        <v>12</v>
      </c>
      <c r="H23" s="2" t="s">
        <v>22</v>
      </c>
    </row>
    <row r="24" spans="1:8" x14ac:dyDescent="0.25">
      <c r="A24" s="4">
        <f>B17</f>
        <v>460.7433217189315</v>
      </c>
      <c r="B24" s="4">
        <v>0.1</v>
      </c>
      <c r="D24" s="4">
        <f>B18</f>
        <v>619.06274821286718</v>
      </c>
      <c r="E24" s="4">
        <v>0.1</v>
      </c>
      <c r="G24" s="4">
        <f>B19</f>
        <v>961.55778894472269</v>
      </c>
      <c r="H24" s="4">
        <v>0.1</v>
      </c>
    </row>
    <row r="25" spans="1:8" x14ac:dyDescent="0.25">
      <c r="A25" s="4">
        <v>1000</v>
      </c>
      <c r="B25" s="4">
        <f>(B24*1000000+C17*(A25-A24))/1000000</f>
        <v>630.08643147896839</v>
      </c>
      <c r="D25" s="4">
        <v>1000</v>
      </c>
      <c r="E25" s="4">
        <f>(E24*1000000+C18*(D25-D24))/1000000</f>
        <v>840.02994746059608</v>
      </c>
      <c r="G25" s="4">
        <v>600</v>
      </c>
      <c r="H25" s="4">
        <f>(H24*1000000+C19*(G25-G24))/1000000</f>
        <v>866.96746987951474</v>
      </c>
    </row>
    <row r="26" spans="1:8" x14ac:dyDescent="0.25">
      <c r="A26" s="2" t="s">
        <v>23</v>
      </c>
      <c r="D26" s="2" t="s">
        <v>23</v>
      </c>
      <c r="G26" s="2" t="s">
        <v>23</v>
      </c>
    </row>
    <row r="27" spans="1:8" x14ac:dyDescent="0.25">
      <c r="A27" s="4">
        <f>A24-273.15</f>
        <v>187.59332171893152</v>
      </c>
      <c r="D27" s="4">
        <f>D24-273.15</f>
        <v>345.9127482128672</v>
      </c>
      <c r="G27" s="4">
        <f>G24-273.15</f>
        <v>688.40778894472271</v>
      </c>
    </row>
    <row r="29" spans="1:8" x14ac:dyDescent="0.25">
      <c r="D29" s="4"/>
    </row>
    <row r="30" spans="1:8" x14ac:dyDescent="0.25">
      <c r="D30" s="4"/>
    </row>
    <row r="31" spans="1:8" x14ac:dyDescent="0.25">
      <c r="D31" s="4"/>
    </row>
    <row r="32" spans="1:8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49" spans="1:17" x14ac:dyDescent="0.25">
      <c r="A49" s="5" t="s">
        <v>21</v>
      </c>
    </row>
    <row r="50" spans="1:17" x14ac:dyDescent="0.25">
      <c r="A50" s="1" t="s">
        <v>25</v>
      </c>
    </row>
    <row r="51" spans="1:17" x14ac:dyDescent="0.25">
      <c r="B51" s="2" t="s">
        <v>28</v>
      </c>
      <c r="C51" s="2" t="s">
        <v>26</v>
      </c>
      <c r="E51" s="2" t="s">
        <v>27</v>
      </c>
      <c r="F51" s="2" t="s">
        <v>26</v>
      </c>
    </row>
    <row r="52" spans="1:17" x14ac:dyDescent="0.25">
      <c r="B52" s="2">
        <f>(B12/D12*B17-B14/D14*B19)/(B12/D12-B14/D14)</f>
        <v>797.47966771498966</v>
      </c>
      <c r="C52" s="4">
        <f>(100000+C17*(B52-B17))/1000000</f>
        <v>393.49212198453995</v>
      </c>
      <c r="E52" s="2">
        <f>B54</f>
        <v>524.32966771498968</v>
      </c>
      <c r="F52" s="2">
        <f>C52</f>
        <v>393.49212198453995</v>
      </c>
    </row>
    <row r="53" spans="1:17" x14ac:dyDescent="0.25">
      <c r="B53" s="2" t="s">
        <v>27</v>
      </c>
    </row>
    <row r="54" spans="1:17" x14ac:dyDescent="0.25">
      <c r="B54" s="2">
        <f>B52-273.15</f>
        <v>524.32966771498968</v>
      </c>
    </row>
    <row r="55" spans="1:17" x14ac:dyDescent="0.25">
      <c r="A55" s="1" t="s">
        <v>16</v>
      </c>
      <c r="D55" s="1" t="s">
        <v>17</v>
      </c>
      <c r="G55" s="1" t="s">
        <v>18</v>
      </c>
      <c r="J55" s="1" t="str">
        <f>A55</f>
        <v>ky-and</v>
      </c>
      <c r="M55" s="1" t="str">
        <f>D55</f>
        <v>ky-sil</v>
      </c>
      <c r="P55" s="1" t="str">
        <f>G55</f>
        <v>and-sil</v>
      </c>
    </row>
    <row r="56" spans="1:17" x14ac:dyDescent="0.25">
      <c r="A56" s="2" t="s">
        <v>12</v>
      </c>
      <c r="B56" s="2" t="s">
        <v>22</v>
      </c>
      <c r="D56" s="2" t="s">
        <v>12</v>
      </c>
      <c r="E56" s="2" t="s">
        <v>22</v>
      </c>
      <c r="G56" s="2" t="s">
        <v>12</v>
      </c>
      <c r="H56" s="2" t="s">
        <v>22</v>
      </c>
      <c r="J56" s="2" t="s">
        <v>24</v>
      </c>
      <c r="K56" s="2" t="s">
        <v>22</v>
      </c>
      <c r="M56" s="2" t="s">
        <v>24</v>
      </c>
      <c r="N56" s="2" t="s">
        <v>22</v>
      </c>
      <c r="P56" s="2" t="s">
        <v>24</v>
      </c>
      <c r="Q56" s="2" t="s">
        <v>22</v>
      </c>
    </row>
    <row r="57" spans="1:17" x14ac:dyDescent="0.25">
      <c r="A57" s="4">
        <f>B17</f>
        <v>460.7433217189315</v>
      </c>
      <c r="B57" s="4">
        <v>0.1</v>
      </c>
      <c r="D57" s="4">
        <f>B52</f>
        <v>797.47966771498966</v>
      </c>
      <c r="E57" s="4">
        <f>C52</f>
        <v>393.49212198453995</v>
      </c>
      <c r="G57" s="4">
        <f>B19</f>
        <v>961.55778894472269</v>
      </c>
      <c r="H57" s="4">
        <v>0.1</v>
      </c>
      <c r="J57" s="4">
        <f>A57-273.15</f>
        <v>187.59332171893152</v>
      </c>
      <c r="K57" s="4">
        <f>B57</f>
        <v>0.1</v>
      </c>
      <c r="M57" s="4">
        <f>D57-273.15</f>
        <v>524.32966771498968</v>
      </c>
      <c r="N57" s="4">
        <f>E57</f>
        <v>393.49212198453995</v>
      </c>
      <c r="P57" s="4">
        <f>G57-273.15</f>
        <v>688.40778894472271</v>
      </c>
      <c r="Q57" s="4">
        <f>H57</f>
        <v>0.1</v>
      </c>
    </row>
    <row r="58" spans="1:17" x14ac:dyDescent="0.25">
      <c r="A58" s="4">
        <f>B52</f>
        <v>797.47966771498966</v>
      </c>
      <c r="B58" s="4">
        <f>C52</f>
        <v>393.49212198453995</v>
      </c>
      <c r="D58" s="4">
        <v>1000</v>
      </c>
      <c r="E58" s="4">
        <f>(E57*1000000+C18*(D58-D57))/1000000</f>
        <v>840.02994746059608</v>
      </c>
      <c r="G58" s="4">
        <f>B52</f>
        <v>797.47966771498966</v>
      </c>
      <c r="H58" s="4">
        <f>C52</f>
        <v>393.49212198453995</v>
      </c>
      <c r="J58" s="4">
        <f>A58-273.15</f>
        <v>524.32966771498968</v>
      </c>
      <c r="K58" s="4">
        <f>B58</f>
        <v>393.49212198453995</v>
      </c>
      <c r="M58" s="4">
        <f>D58-273.15</f>
        <v>726.85</v>
      </c>
      <c r="N58" s="4">
        <f>E58</f>
        <v>840.02994746059608</v>
      </c>
      <c r="P58" s="4">
        <f>G58-273.15</f>
        <v>524.32966771498968</v>
      </c>
      <c r="Q58" s="4">
        <f>H58</f>
        <v>393.49212198453995</v>
      </c>
    </row>
    <row r="59" spans="1:17" x14ac:dyDescent="0.25">
      <c r="A59" s="2" t="s">
        <v>23</v>
      </c>
      <c r="D59" s="2" t="s">
        <v>23</v>
      </c>
      <c r="G59" s="2" t="s">
        <v>23</v>
      </c>
    </row>
    <row r="60" spans="1:17" x14ac:dyDescent="0.25">
      <c r="A60" s="4">
        <f>A57-273.15</f>
        <v>187.59332171893152</v>
      </c>
      <c r="D60" s="4">
        <f>D57-273.15</f>
        <v>524.32966771498968</v>
      </c>
      <c r="G60" s="4">
        <f>G57-273.15</f>
        <v>688.40778894472271</v>
      </c>
    </row>
    <row r="82" spans="1:17" x14ac:dyDescent="0.25">
      <c r="A82" s="5" t="s">
        <v>29</v>
      </c>
    </row>
    <row r="83" spans="1:17" x14ac:dyDescent="0.25">
      <c r="A83" s="2" t="s">
        <v>30</v>
      </c>
    </row>
    <row r="84" spans="1:17" x14ac:dyDescent="0.25">
      <c r="A84" s="2">
        <v>1</v>
      </c>
      <c r="C84" s="2">
        <v>2</v>
      </c>
      <c r="E84" s="2">
        <v>3</v>
      </c>
      <c r="G84" s="2">
        <v>4</v>
      </c>
      <c r="J84" s="2">
        <f>A84</f>
        <v>1</v>
      </c>
      <c r="L84" s="2">
        <f>C84</f>
        <v>2</v>
      </c>
      <c r="N84" s="2">
        <f>E84</f>
        <v>3</v>
      </c>
      <c r="P84" s="2">
        <f>G84</f>
        <v>4</v>
      </c>
    </row>
    <row r="85" spans="1:17" x14ac:dyDescent="0.25">
      <c r="A85" s="2" t="s">
        <v>12</v>
      </c>
      <c r="B85" s="2" t="s">
        <v>32</v>
      </c>
      <c r="C85" s="2" t="s">
        <v>12</v>
      </c>
      <c r="D85" s="2" t="s">
        <v>31</v>
      </c>
      <c r="E85" s="2" t="s">
        <v>12</v>
      </c>
      <c r="F85" s="2" t="s">
        <v>31</v>
      </c>
      <c r="G85" s="2" t="s">
        <v>12</v>
      </c>
      <c r="H85" s="2" t="s">
        <v>31</v>
      </c>
      <c r="J85" s="2" t="s">
        <v>24</v>
      </c>
      <c r="K85" s="2" t="s">
        <v>33</v>
      </c>
      <c r="L85" s="2" t="s">
        <v>24</v>
      </c>
      <c r="M85" s="2" t="s">
        <v>33</v>
      </c>
      <c r="N85" s="2" t="s">
        <v>24</v>
      </c>
      <c r="O85" s="2" t="s">
        <v>33</v>
      </c>
      <c r="P85" s="2" t="s">
        <v>24</v>
      </c>
      <c r="Q85" s="2" t="s">
        <v>33</v>
      </c>
    </row>
    <row r="86" spans="1:17" x14ac:dyDescent="0.25">
      <c r="A86" s="2">
        <v>300</v>
      </c>
      <c r="B86" s="2">
        <v>0.65</v>
      </c>
      <c r="C86" s="2">
        <v>300</v>
      </c>
      <c r="D86" s="2">
        <v>0.5</v>
      </c>
      <c r="E86" s="2">
        <v>490</v>
      </c>
      <c r="F86" s="2">
        <v>0.71</v>
      </c>
      <c r="G86" s="2">
        <v>660</v>
      </c>
      <c r="H86" s="2">
        <v>0.85</v>
      </c>
      <c r="J86" s="2">
        <f>A86-273.15</f>
        <v>26.850000000000023</v>
      </c>
      <c r="K86" s="2">
        <f>B86*1000</f>
        <v>650</v>
      </c>
      <c r="L86" s="2">
        <f>C86-273.15</f>
        <v>26.850000000000023</v>
      </c>
      <c r="M86" s="2">
        <f>D86*1000</f>
        <v>500</v>
      </c>
      <c r="N86" s="2">
        <f>E86-273.15</f>
        <v>216.85000000000002</v>
      </c>
      <c r="O86" s="2">
        <f>F86*1000</f>
        <v>710</v>
      </c>
      <c r="P86" s="2">
        <f>G86-273.15</f>
        <v>386.85</v>
      </c>
      <c r="Q86" s="2">
        <f>H86*1000</f>
        <v>850</v>
      </c>
    </row>
    <row r="87" spans="1:17" x14ac:dyDescent="0.25">
      <c r="A87" s="2">
        <v>580</v>
      </c>
      <c r="B87" s="2">
        <v>0.85</v>
      </c>
      <c r="C87" s="2">
        <v>604</v>
      </c>
      <c r="D87" s="2">
        <v>0.81</v>
      </c>
      <c r="E87" s="2">
        <v>630</v>
      </c>
      <c r="F87" s="2">
        <v>0.8</v>
      </c>
      <c r="G87" s="2">
        <v>710</v>
      </c>
      <c r="H87" s="2">
        <v>0.9</v>
      </c>
      <c r="J87" s="2">
        <f>A87-273.15</f>
        <v>306.85000000000002</v>
      </c>
      <c r="K87" s="2">
        <f>B87*1000</f>
        <v>850</v>
      </c>
      <c r="L87" s="2">
        <f>C87-273.15</f>
        <v>330.85</v>
      </c>
      <c r="M87" s="2">
        <f>D87*1000</f>
        <v>810</v>
      </c>
      <c r="N87" s="2">
        <f>E87-273.15</f>
        <v>356.85</v>
      </c>
      <c r="O87" s="2">
        <f>F87*1000</f>
        <v>800</v>
      </c>
      <c r="P87" s="2">
        <f>G87-273.15</f>
        <v>436.85</v>
      </c>
      <c r="Q87" s="2">
        <f>H87*1000</f>
        <v>900</v>
      </c>
    </row>
    <row r="88" spans="1:17" x14ac:dyDescent="0.25">
      <c r="A88" s="2">
        <v>940</v>
      </c>
      <c r="B88" s="2">
        <v>0</v>
      </c>
      <c r="C88" s="2">
        <v>900</v>
      </c>
      <c r="D88" s="2">
        <v>0.35</v>
      </c>
      <c r="E88" s="2">
        <v>844</v>
      </c>
      <c r="F88" s="2">
        <v>0.16</v>
      </c>
      <c r="G88" s="2">
        <v>908</v>
      </c>
      <c r="H88" s="2">
        <v>0.48</v>
      </c>
      <c r="J88" s="2">
        <f>A88-273.15</f>
        <v>666.85</v>
      </c>
      <c r="K88" s="2">
        <f>B88*1000</f>
        <v>0</v>
      </c>
      <c r="L88" s="2">
        <f>C88-273.15</f>
        <v>626.85</v>
      </c>
      <c r="M88" s="2">
        <f>D88*1000</f>
        <v>350</v>
      </c>
      <c r="N88" s="2">
        <f>E88-273.15</f>
        <v>570.85</v>
      </c>
      <c r="O88" s="2">
        <f>F88*1000</f>
        <v>160</v>
      </c>
      <c r="P88" s="2">
        <f>G88-273.15</f>
        <v>634.85</v>
      </c>
      <c r="Q88" s="2">
        <f>H88*1000</f>
        <v>480</v>
      </c>
    </row>
    <row r="89" spans="1:17" x14ac:dyDescent="0.25">
      <c r="A89" s="2">
        <v>580</v>
      </c>
      <c r="B89" s="2">
        <v>0.85</v>
      </c>
      <c r="C89" s="2">
        <v>604</v>
      </c>
      <c r="D89" s="2">
        <v>0.81</v>
      </c>
      <c r="E89" s="2">
        <v>630</v>
      </c>
      <c r="F89" s="2">
        <v>0.8</v>
      </c>
      <c r="G89" s="2">
        <v>710</v>
      </c>
      <c r="H89" s="2">
        <v>0.9</v>
      </c>
      <c r="J89" s="2">
        <f>A89-273.15</f>
        <v>306.85000000000002</v>
      </c>
      <c r="K89" s="2">
        <f>B89*1000</f>
        <v>850</v>
      </c>
      <c r="L89" s="2">
        <f>C89-273.15</f>
        <v>330.85</v>
      </c>
      <c r="M89" s="2">
        <f>D89*1000</f>
        <v>810</v>
      </c>
      <c r="N89" s="2">
        <f>E89-273.15</f>
        <v>356.85</v>
      </c>
      <c r="O89" s="2">
        <f>F89*1000</f>
        <v>800</v>
      </c>
      <c r="P89" s="2">
        <f>G89-273.15</f>
        <v>436.85</v>
      </c>
      <c r="Q89" s="2">
        <f>H89*1000</f>
        <v>900</v>
      </c>
    </row>
    <row r="90" spans="1:17" x14ac:dyDescent="0.25">
      <c r="A90" s="2">
        <v>1000</v>
      </c>
      <c r="B90" s="2">
        <v>1.42</v>
      </c>
      <c r="C90" s="2">
        <v>1000</v>
      </c>
      <c r="D90" s="2">
        <v>1.35</v>
      </c>
      <c r="E90" s="2">
        <v>990</v>
      </c>
      <c r="F90" s="2">
        <v>1.5</v>
      </c>
      <c r="G90" s="2">
        <v>1000</v>
      </c>
      <c r="H90" s="2">
        <v>1.32</v>
      </c>
      <c r="J90" s="2">
        <f>A90-273.15</f>
        <v>726.85</v>
      </c>
      <c r="K90" s="2">
        <f>B90*1000</f>
        <v>1420</v>
      </c>
      <c r="L90" s="2">
        <f>C90-273.15</f>
        <v>726.85</v>
      </c>
      <c r="M90" s="2">
        <f>D90*1000</f>
        <v>1350</v>
      </c>
      <c r="N90" s="2">
        <f>E90-273.15</f>
        <v>716.85</v>
      </c>
      <c r="O90" s="2">
        <f>F90*1000</f>
        <v>1500</v>
      </c>
      <c r="P90" s="2">
        <f>G90-273.15</f>
        <v>726.85</v>
      </c>
      <c r="Q90" s="2">
        <f>H90*1000</f>
        <v>1320</v>
      </c>
    </row>
    <row r="92" spans="1:17" x14ac:dyDescent="0.25">
      <c r="A92" s="2">
        <v>5</v>
      </c>
      <c r="C92" s="2">
        <v>6</v>
      </c>
      <c r="E92" s="2">
        <v>7</v>
      </c>
      <c r="G92" s="2">
        <v>8</v>
      </c>
      <c r="J92" s="2">
        <f>A92</f>
        <v>5</v>
      </c>
      <c r="L92" s="2">
        <f>C92</f>
        <v>6</v>
      </c>
      <c r="N92" s="2">
        <f>E92</f>
        <v>7</v>
      </c>
      <c r="P92" s="2">
        <f>G92</f>
        <v>8</v>
      </c>
    </row>
    <row r="93" spans="1:17" x14ac:dyDescent="0.25">
      <c r="A93" s="2" t="s">
        <v>12</v>
      </c>
      <c r="B93" s="2" t="s">
        <v>31</v>
      </c>
      <c r="C93" s="2" t="s">
        <v>12</v>
      </c>
      <c r="D93" s="2" t="s">
        <v>31</v>
      </c>
      <c r="E93" s="2" t="s">
        <v>12</v>
      </c>
      <c r="F93" s="2" t="s">
        <v>31</v>
      </c>
      <c r="G93" s="2" t="s">
        <v>12</v>
      </c>
      <c r="H93" s="2" t="s">
        <v>31</v>
      </c>
      <c r="J93" s="2" t="s">
        <v>24</v>
      </c>
      <c r="K93" s="2" t="s">
        <v>33</v>
      </c>
      <c r="L93" s="2" t="s">
        <v>24</v>
      </c>
      <c r="M93" s="2" t="s">
        <v>33</v>
      </c>
      <c r="N93" s="2" t="s">
        <v>24</v>
      </c>
      <c r="O93" s="2" t="s">
        <v>33</v>
      </c>
      <c r="P93" s="2" t="s">
        <v>24</v>
      </c>
      <c r="Q93" s="2" t="s">
        <v>33</v>
      </c>
    </row>
    <row r="94" spans="1:17" x14ac:dyDescent="0.25">
      <c r="A94" s="2">
        <v>300</v>
      </c>
      <c r="B94" s="2">
        <v>0.1</v>
      </c>
      <c r="C94" s="2">
        <v>640</v>
      </c>
      <c r="D94" s="2">
        <v>0.56000000000000005</v>
      </c>
      <c r="E94" s="2">
        <v>700</v>
      </c>
      <c r="F94" s="2">
        <v>0.4</v>
      </c>
      <c r="G94" s="2">
        <v>560</v>
      </c>
      <c r="H94" s="2">
        <v>0</v>
      </c>
      <c r="J94" s="2">
        <f>A94-273.15</f>
        <v>26.850000000000023</v>
      </c>
      <c r="K94" s="2">
        <f>B94*1000</f>
        <v>100</v>
      </c>
      <c r="L94" s="2">
        <f>C94-273.15</f>
        <v>366.85</v>
      </c>
      <c r="M94" s="2">
        <f>D94*1000</f>
        <v>560</v>
      </c>
      <c r="N94" s="2">
        <f>E94-273.15</f>
        <v>426.85</v>
      </c>
      <c r="O94" s="2">
        <f>F94*1000</f>
        <v>400</v>
      </c>
      <c r="P94" s="2">
        <f>G94-273.15</f>
        <v>286.85000000000002</v>
      </c>
      <c r="Q94" s="2">
        <f>H94*1000</f>
        <v>0</v>
      </c>
    </row>
    <row r="95" spans="1:17" x14ac:dyDescent="0.25">
      <c r="A95" s="2">
        <v>860</v>
      </c>
      <c r="B95" s="2">
        <v>0.74</v>
      </c>
      <c r="C95" s="2">
        <v>884</v>
      </c>
      <c r="D95" s="2">
        <v>0.76</v>
      </c>
      <c r="E95" s="2">
        <v>900</v>
      </c>
      <c r="F95" s="2">
        <v>0.64</v>
      </c>
      <c r="G95" s="2">
        <v>796</v>
      </c>
      <c r="H95" s="2">
        <v>0.26</v>
      </c>
      <c r="J95" s="2">
        <f>A95-273.15</f>
        <v>586.85</v>
      </c>
      <c r="K95" s="2">
        <f>B95*1000</f>
        <v>740</v>
      </c>
      <c r="L95" s="2">
        <f>C95-273.15</f>
        <v>610.85</v>
      </c>
      <c r="M95" s="2">
        <f>D95*1000</f>
        <v>760</v>
      </c>
      <c r="N95" s="2">
        <f>E95-273.15</f>
        <v>626.85</v>
      </c>
      <c r="O95" s="2">
        <f>F95*1000</f>
        <v>640</v>
      </c>
      <c r="P95" s="2">
        <f>G95-273.15</f>
        <v>522.85</v>
      </c>
      <c r="Q95" s="2">
        <f>H95*1000</f>
        <v>260</v>
      </c>
    </row>
    <row r="96" spans="1:17" x14ac:dyDescent="0.25">
      <c r="A96" s="2">
        <v>1000</v>
      </c>
      <c r="B96" s="2">
        <v>0.45</v>
      </c>
      <c r="C96" s="2">
        <v>988</v>
      </c>
      <c r="D96" s="2">
        <v>0</v>
      </c>
      <c r="E96" s="2">
        <v>980</v>
      </c>
      <c r="F96" s="2">
        <v>0.16</v>
      </c>
      <c r="G96" s="2">
        <v>1000</v>
      </c>
      <c r="H96" s="2">
        <v>0</v>
      </c>
      <c r="J96" s="2">
        <f>A96-273.15</f>
        <v>726.85</v>
      </c>
      <c r="K96" s="2">
        <f>B96*1000</f>
        <v>450</v>
      </c>
      <c r="L96" s="2">
        <f>C96-273.15</f>
        <v>714.85</v>
      </c>
      <c r="M96" s="2">
        <f>D96*1000</f>
        <v>0</v>
      </c>
      <c r="N96" s="2">
        <f>E96-273.15</f>
        <v>706.85</v>
      </c>
      <c r="O96" s="2">
        <f>F96*1000</f>
        <v>160</v>
      </c>
      <c r="P96" s="2">
        <f>G96-273.15</f>
        <v>726.85</v>
      </c>
      <c r="Q96" s="2">
        <f>H96*1000</f>
        <v>0</v>
      </c>
    </row>
    <row r="97" spans="1:17" x14ac:dyDescent="0.25">
      <c r="A97" s="2">
        <v>864</v>
      </c>
      <c r="B97" s="2">
        <v>0.74</v>
      </c>
      <c r="C97" s="2">
        <v>884</v>
      </c>
      <c r="D97" s="2">
        <v>0.76</v>
      </c>
      <c r="E97" s="2">
        <v>900</v>
      </c>
      <c r="F97" s="2">
        <v>0.64</v>
      </c>
      <c r="G97" s="2">
        <v>796</v>
      </c>
      <c r="H97" s="2">
        <v>0.26</v>
      </c>
      <c r="J97" s="2">
        <f>A97-273.15</f>
        <v>590.85</v>
      </c>
      <c r="K97" s="2">
        <f>B97*1000</f>
        <v>740</v>
      </c>
      <c r="L97" s="2">
        <f>C97-273.15</f>
        <v>610.85</v>
      </c>
      <c r="M97" s="2">
        <f>D97*1000</f>
        <v>760</v>
      </c>
      <c r="N97" s="2">
        <f>E97-273.15</f>
        <v>626.85</v>
      </c>
      <c r="O97" s="2">
        <f>F97*1000</f>
        <v>640</v>
      </c>
      <c r="P97" s="2">
        <f>G97-273.15</f>
        <v>522.85</v>
      </c>
      <c r="Q97" s="2">
        <f>H97*1000</f>
        <v>260</v>
      </c>
    </row>
    <row r="98" spans="1:17" x14ac:dyDescent="0.25">
      <c r="A98" s="2">
        <v>1000</v>
      </c>
      <c r="B98" s="2">
        <v>1.23</v>
      </c>
      <c r="C98" s="2">
        <v>1000</v>
      </c>
      <c r="D98" s="2">
        <v>1.19</v>
      </c>
      <c r="E98" s="2">
        <v>1000</v>
      </c>
      <c r="F98" s="2">
        <v>0.97</v>
      </c>
      <c r="G98" s="2">
        <v>1000</v>
      </c>
      <c r="H98" s="2">
        <v>0.71</v>
      </c>
      <c r="J98" s="2">
        <f>A98-273.15</f>
        <v>726.85</v>
      </c>
      <c r="K98" s="2">
        <f>B98*1000</f>
        <v>1230</v>
      </c>
      <c r="L98" s="2">
        <f>C98-273.15</f>
        <v>726.85</v>
      </c>
      <c r="M98" s="2">
        <f>D98*1000</f>
        <v>1190</v>
      </c>
      <c r="N98" s="2">
        <f>E98-273.15</f>
        <v>726.85</v>
      </c>
      <c r="O98" s="2">
        <f>F98*1000</f>
        <v>970</v>
      </c>
      <c r="P98" s="2">
        <f>G98-273.15</f>
        <v>726.85</v>
      </c>
      <c r="Q98" s="2">
        <f>H98*1000</f>
        <v>710</v>
      </c>
    </row>
    <row r="100" spans="1:17" x14ac:dyDescent="0.25">
      <c r="A100" s="2">
        <v>9</v>
      </c>
      <c r="C100" s="2">
        <v>10</v>
      </c>
      <c r="E100" s="2">
        <v>11</v>
      </c>
      <c r="J100" s="2">
        <f>A100</f>
        <v>9</v>
      </c>
      <c r="L100" s="2">
        <f>C100</f>
        <v>10</v>
      </c>
      <c r="N100" s="2">
        <f>E100</f>
        <v>11</v>
      </c>
    </row>
    <row r="101" spans="1:17" x14ac:dyDescent="0.25">
      <c r="A101" s="2" t="s">
        <v>12</v>
      </c>
      <c r="B101" s="2" t="s">
        <v>31</v>
      </c>
      <c r="C101" s="2" t="s">
        <v>12</v>
      </c>
      <c r="D101" s="2" t="s">
        <v>31</v>
      </c>
      <c r="E101" s="2" t="s">
        <v>12</v>
      </c>
      <c r="F101" s="2" t="s">
        <v>31</v>
      </c>
      <c r="J101" s="2" t="s">
        <v>24</v>
      </c>
      <c r="K101" s="2" t="s">
        <v>33</v>
      </c>
      <c r="L101" s="2" t="s">
        <v>24</v>
      </c>
      <c r="M101" s="2" t="s">
        <v>33</v>
      </c>
      <c r="N101" s="2" t="s">
        <v>24</v>
      </c>
      <c r="O101" s="2" t="s">
        <v>33</v>
      </c>
    </row>
    <row r="102" spans="1:17" x14ac:dyDescent="0.25">
      <c r="A102" s="2">
        <v>460</v>
      </c>
      <c r="B102" s="2">
        <v>0</v>
      </c>
      <c r="C102" s="2">
        <v>550</v>
      </c>
      <c r="D102" s="2">
        <v>0</v>
      </c>
      <c r="E102" s="2">
        <v>300</v>
      </c>
      <c r="F102" s="2">
        <v>0.03</v>
      </c>
      <c r="J102" s="2">
        <f>A102-273.15</f>
        <v>186.85000000000002</v>
      </c>
      <c r="K102" s="2">
        <f>B102*1000</f>
        <v>0</v>
      </c>
      <c r="L102" s="2">
        <f>C102-273.15</f>
        <v>276.85000000000002</v>
      </c>
      <c r="M102" s="2">
        <f>D102*1000</f>
        <v>0</v>
      </c>
      <c r="N102" s="2">
        <f>E102-273.15</f>
        <v>26.850000000000023</v>
      </c>
      <c r="O102" s="2">
        <f>F102*1000</f>
        <v>30</v>
      </c>
    </row>
    <row r="103" spans="1:17" x14ac:dyDescent="0.25">
      <c r="A103" s="2">
        <v>828</v>
      </c>
      <c r="B103" s="2">
        <v>0.39</v>
      </c>
      <c r="C103" s="2">
        <v>716</v>
      </c>
      <c r="D103" s="2">
        <v>0.22</v>
      </c>
      <c r="E103" s="2">
        <v>748</v>
      </c>
      <c r="F103" s="2">
        <v>0.57999999999999996</v>
      </c>
      <c r="J103" s="2">
        <f>A103-273.15</f>
        <v>554.85</v>
      </c>
      <c r="K103" s="2">
        <f>B103*1000</f>
        <v>390</v>
      </c>
      <c r="L103" s="2">
        <f>C103-273.15</f>
        <v>442.85</v>
      </c>
      <c r="M103" s="2">
        <f>D103*1000</f>
        <v>220</v>
      </c>
      <c r="N103" s="2">
        <f>E103-273.15</f>
        <v>474.85</v>
      </c>
      <c r="O103" s="2">
        <f>F103*1000</f>
        <v>580</v>
      </c>
    </row>
    <row r="104" spans="1:17" x14ac:dyDescent="0.25">
      <c r="A104" s="2">
        <v>1000</v>
      </c>
      <c r="B104" s="2">
        <v>0.24</v>
      </c>
      <c r="C104" s="2">
        <v>1000</v>
      </c>
      <c r="D104" s="2">
        <v>0</v>
      </c>
      <c r="E104" s="2">
        <v>1000</v>
      </c>
      <c r="F104" s="2">
        <v>0.34</v>
      </c>
      <c r="J104" s="2">
        <f>A104-273.15</f>
        <v>726.85</v>
      </c>
      <c r="K104" s="2">
        <f>B104*1000</f>
        <v>240</v>
      </c>
      <c r="L104" s="2">
        <f>C104-273.15</f>
        <v>726.85</v>
      </c>
      <c r="M104" s="2">
        <f>D104*1000</f>
        <v>0</v>
      </c>
      <c r="N104" s="2">
        <f>E104-273.15</f>
        <v>726.85</v>
      </c>
      <c r="O104" s="2">
        <f>F104*1000</f>
        <v>340</v>
      </c>
    </row>
    <row r="105" spans="1:17" x14ac:dyDescent="0.25">
      <c r="A105" s="2">
        <v>828</v>
      </c>
      <c r="B105" s="2">
        <v>0.39</v>
      </c>
      <c r="C105" s="2">
        <v>716</v>
      </c>
      <c r="D105" s="2">
        <v>0.22</v>
      </c>
      <c r="E105" s="2">
        <v>748</v>
      </c>
      <c r="F105" s="2">
        <v>0.57999999999999996</v>
      </c>
      <c r="J105" s="2">
        <f>A105-273.15</f>
        <v>554.85</v>
      </c>
      <c r="K105" s="2">
        <f>B105*1000</f>
        <v>390</v>
      </c>
      <c r="L105" s="2">
        <f>C105-273.15</f>
        <v>442.85</v>
      </c>
      <c r="M105" s="2">
        <f>D105*1000</f>
        <v>220</v>
      </c>
      <c r="N105" s="2">
        <f>E105-273.15</f>
        <v>474.85</v>
      </c>
      <c r="O105" s="2">
        <f>F105*1000</f>
        <v>580</v>
      </c>
    </row>
    <row r="106" spans="1:17" x14ac:dyDescent="0.25">
      <c r="A106" s="2">
        <v>1000</v>
      </c>
      <c r="B106" s="2">
        <v>0.73</v>
      </c>
      <c r="C106" s="2">
        <v>1000</v>
      </c>
      <c r="D106" s="2">
        <v>0.82</v>
      </c>
      <c r="E106" s="2">
        <v>1000</v>
      </c>
      <c r="F106" s="2">
        <v>1.19</v>
      </c>
      <c r="J106" s="2">
        <f>A106-273.15</f>
        <v>726.85</v>
      </c>
      <c r="K106" s="2">
        <f>B106*1000</f>
        <v>730</v>
      </c>
      <c r="L106" s="2">
        <f>C106-273.15</f>
        <v>726.85</v>
      </c>
      <c r="M106" s="2">
        <f>D106*1000</f>
        <v>820</v>
      </c>
      <c r="N106" s="2">
        <f>E106-273.15</f>
        <v>726.85</v>
      </c>
      <c r="O106" s="2">
        <f>F106*1000</f>
        <v>1190</v>
      </c>
    </row>
  </sheetData>
  <phoneticPr fontId="1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  <drawing r:id="rId2"/>
  <webPublishItems count="1">
    <webPublishItem id="29877" divId="Faz diag_29877" sourceType="sheet" destinationFile="F:\RecoverD\Data\Vyuka\Prednasky\FyzikalníGeoch\2006\Data\Page Al2SiO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Al2SiO5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muni</cp:lastModifiedBy>
  <dcterms:created xsi:type="dcterms:W3CDTF">2005-12-12T18:42:58Z</dcterms:created>
  <dcterms:modified xsi:type="dcterms:W3CDTF">2021-03-19T10:20:27Z</dcterms:modified>
</cp:coreProperties>
</file>