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Vyuka\Prednasky\G7501 Fyzikální geochemie\2021\Cviceni\"/>
    </mc:Choice>
  </mc:AlternateContent>
  <xr:revisionPtr revIDLastSave="0" documentId="8_{C025F169-7A46-47AB-82B5-89FF4EEA211E}" xr6:coauthVersionLast="46" xr6:coauthVersionMax="46" xr10:uidLastSave="{00000000-0000-0000-0000-000000000000}"/>
  <bookViews>
    <workbookView xWindow="3330" yWindow="135" windowWidth="22050" windowHeight="205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Sheet1!$B$97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Sheet1!$B$100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B52" i="1"/>
  <c r="D40" i="1"/>
  <c r="D39" i="1"/>
  <c r="B40" i="1"/>
  <c r="B39" i="1"/>
  <c r="G22" i="1"/>
  <c r="G23" i="1"/>
  <c r="G24" i="1"/>
  <c r="G25" i="1"/>
  <c r="G26" i="1"/>
  <c r="G27" i="1"/>
  <c r="G28" i="1"/>
  <c r="G29" i="1"/>
  <c r="G30" i="1"/>
  <c r="G31" i="1"/>
  <c r="G21" i="1"/>
  <c r="C22" i="1"/>
  <c r="C23" i="1"/>
  <c r="C24" i="1"/>
  <c r="C25" i="1"/>
  <c r="C26" i="1"/>
  <c r="C27" i="1"/>
  <c r="C28" i="1"/>
  <c r="C29" i="1"/>
  <c r="C30" i="1"/>
  <c r="C31" i="1"/>
  <c r="C21" i="1"/>
  <c r="B22" i="1"/>
  <c r="B23" i="1"/>
  <c r="B24" i="1"/>
  <c r="B25" i="1"/>
  <c r="B26" i="1"/>
  <c r="B27" i="1"/>
  <c r="B28" i="1"/>
  <c r="B29" i="1"/>
  <c r="B30" i="1"/>
  <c r="B31" i="1"/>
  <c r="B21" i="1"/>
  <c r="I11" i="1"/>
  <c r="F56" i="1"/>
  <c r="F58" i="1" s="1"/>
  <c r="E57" i="1"/>
  <c r="F47" i="1"/>
  <c r="F48" i="1" s="1"/>
  <c r="E34" i="1"/>
  <c r="D47" i="1"/>
  <c r="D48" i="1" s="1"/>
  <c r="A48" i="1"/>
  <c r="A47" i="1"/>
  <c r="D12" i="1"/>
  <c r="D11" i="1"/>
  <c r="F57" i="1" l="1"/>
  <c r="B41" i="1"/>
  <c r="B42" i="1" s="1"/>
  <c r="B43" i="1" s="1"/>
  <c r="D30" i="1"/>
  <c r="E30" i="1" s="1"/>
  <c r="D23" i="1"/>
  <c r="E23" i="1" s="1"/>
  <c r="D24" i="1"/>
  <c r="E24" i="1" s="1"/>
  <c r="D22" i="1"/>
  <c r="E22" i="1" s="1"/>
  <c r="D27" i="1"/>
  <c r="E27" i="1" s="1"/>
  <c r="D29" i="1"/>
  <c r="E29" i="1" s="1"/>
  <c r="D28" i="1"/>
  <c r="E28" i="1" s="1"/>
  <c r="D31" i="1"/>
  <c r="E31" i="1" s="1"/>
  <c r="D25" i="1"/>
  <c r="E25" i="1" s="1"/>
  <c r="D26" i="1"/>
  <c r="E26" i="1" s="1"/>
  <c r="D21" i="1"/>
  <c r="E21" i="1" s="1"/>
  <c r="D41" i="1" l="1"/>
  <c r="D42" i="1" s="1"/>
  <c r="D52" i="1"/>
  <c r="E52" i="1" l="1"/>
  <c r="E56" i="1"/>
  <c r="E58" i="1" l="1"/>
  <c r="B55" i="1"/>
  <c r="B56" i="1" s="1"/>
  <c r="B57" i="1" l="1"/>
</calcChain>
</file>

<file path=xl/sharedStrings.xml><?xml version="1.0" encoding="utf-8"?>
<sst xmlns="http://schemas.openxmlformats.org/spreadsheetml/2006/main" count="71" uniqueCount="48">
  <si>
    <t>Termodynamická data</t>
  </si>
  <si>
    <t>Ttání</t>
  </si>
  <si>
    <t>R =</t>
  </si>
  <si>
    <t>J/mol K</t>
  </si>
  <si>
    <t>K</t>
  </si>
  <si>
    <t>J/mol</t>
  </si>
  <si>
    <t>°C</t>
  </si>
  <si>
    <t>T° =</t>
  </si>
  <si>
    <t>albit</t>
  </si>
  <si>
    <t>anortit</t>
  </si>
  <si>
    <t>T =</t>
  </si>
  <si>
    <t>T</t>
  </si>
  <si>
    <t>Ht</t>
  </si>
  <si>
    <t>Tt</t>
  </si>
  <si>
    <t>krystaly</t>
  </si>
  <si>
    <t>tavenina</t>
  </si>
  <si>
    <t>X An(l)</t>
  </si>
  <si>
    <t>ΔHt konstantní</t>
  </si>
  <si>
    <t>X An</t>
  </si>
  <si>
    <t>Δ2 × 103 =</t>
  </si>
  <si>
    <t>Linie složení systému</t>
  </si>
  <si>
    <t>První krystaly</t>
  </si>
  <si>
    <t>Složení systému XAn =</t>
  </si>
  <si>
    <t>X Ab =</t>
  </si>
  <si>
    <t>Binární dokonale mísitelné</t>
  </si>
  <si>
    <t>X An(s)</t>
  </si>
  <si>
    <t>Albit-anortit</t>
  </si>
  <si>
    <t>C (An)</t>
  </si>
  <si>
    <t>D (Ab)</t>
  </si>
  <si>
    <t>T (odhad) =</t>
  </si>
  <si>
    <t>X An(s) =</t>
  </si>
  <si>
    <t>C (An) =</t>
  </si>
  <si>
    <t>D (Ab) =</t>
  </si>
  <si>
    <t>Poslední krystaly</t>
  </si>
  <si>
    <t>X An(l) =</t>
  </si>
  <si>
    <t>Linie teploty prvních kr.</t>
  </si>
  <si>
    <t>Linie teploty pposledních kr.</t>
  </si>
  <si>
    <t>Složení systému při určité teplotě</t>
  </si>
  <si>
    <t>systém</t>
  </si>
  <si>
    <t>Linie zastoupení krystalů a taveniny</t>
  </si>
  <si>
    <t>T (K)</t>
  </si>
  <si>
    <t>Látkové množství</t>
  </si>
  <si>
    <t>systém =</t>
  </si>
  <si>
    <t>tavenina =</t>
  </si>
  <si>
    <t>krystaly =</t>
  </si>
  <si>
    <t>%</t>
  </si>
  <si>
    <t>Řešení</t>
  </si>
  <si>
    <t>Fázový diagram albit-anortit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</si>
</sst>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65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3" fillId="0" borderId="0" xfId="0" applyFont="1" applyFill="1"/>
    <xf numFmtId="165" fontId="3" fillId="0" borderId="0" xfId="0" applyNumberFormat="1" applyFont="1" applyFill="1"/>
    <xf numFmtId="11" fontId="3" fillId="0" borderId="0" xfId="0" applyNumberFormat="1" applyFont="1" applyFill="1"/>
    <xf numFmtId="1" fontId="0" fillId="0" borderId="0" xfId="0" applyNumberForma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3" fillId="0" borderId="0" xfId="0" applyNumberFormat="1" applyFont="1" applyFill="1"/>
    <xf numFmtId="2" fontId="0" fillId="0" borderId="0" xfId="0" applyNumberFormat="1" applyFill="1"/>
    <xf numFmtId="9" fontId="0" fillId="0" borderId="0" xfId="2" applyFont="1" applyFill="1"/>
    <xf numFmtId="0" fontId="1" fillId="0" borderId="0" xfId="0" applyFont="1"/>
    <xf numFmtId="0" fontId="6" fillId="0" borderId="0" xfId="0" applyFont="1"/>
    <xf numFmtId="0" fontId="1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0" xfId="0" applyFont="1" applyFill="1"/>
  </cellXfs>
  <cellStyles count="3">
    <cellStyle name="Normal_Faz diag term data ab an di" xfId="1" xr:uid="{00000000-0005-0000-0000-000001000000}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38075435150173"/>
          <c:y val="5.7142857142857141E-2"/>
          <c:w val="0.7555378023890168"/>
          <c:h val="0.79120879120879117"/>
        </c:manualLayout>
      </c:layout>
      <c:scatterChart>
        <c:scatterStyle val="lineMarker"/>
        <c:varyColors val="0"/>
        <c:ser>
          <c:idx val="3"/>
          <c:order val="0"/>
          <c:spPr>
            <a:ln w="95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Sheet1!$A$47:$A$48</c:f>
              <c:numCache>
                <c:formatCode>0.00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xVal>
          <c:yVal>
            <c:numRef>
              <c:f>Sheet1!$B$47:$B$48</c:f>
              <c:numCache>
                <c:formatCode>General</c:formatCode>
                <c:ptCount val="2"/>
                <c:pt idx="0">
                  <c:v>1300</c:v>
                </c:pt>
                <c:pt idx="1">
                  <c:v>1900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AC-428F-9D32-C8D87D85CA41}"/>
            </c:ext>
          </c:extLst>
        </c:ser>
        <c:ser>
          <c:idx val="7"/>
          <c:order val="1"/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Sheet1!$C$47:$C$48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Sheet1!$D$47:$D$48</c:f>
              <c:numCache>
                <c:formatCode>0.0</c:formatCode>
                <c:ptCount val="2"/>
                <c:pt idx="0">
                  <c:v>1753.877968412449</c:v>
                </c:pt>
                <c:pt idx="1">
                  <c:v>1753.877968412449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AC-428F-9D32-C8D87D85CA41}"/>
            </c:ext>
          </c:extLst>
        </c:ser>
        <c:ser>
          <c:idx val="0"/>
          <c:order val="2"/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Sheet1!$D$21:$D$31</c:f>
              <c:numCache>
                <c:formatCode>0.000</c:formatCode>
                <c:ptCount val="11"/>
                <c:pt idx="0">
                  <c:v>0</c:v>
                </c:pt>
                <c:pt idx="1">
                  <c:v>0.10742367105339938</c:v>
                </c:pt>
                <c:pt idx="2">
                  <c:v>0.27438487071795847</c:v>
                </c:pt>
                <c:pt idx="3">
                  <c:v>0.41032754586107845</c:v>
                </c:pt>
                <c:pt idx="4">
                  <c:v>0.52441064156637429</c:v>
                </c:pt>
                <c:pt idx="5">
                  <c:v>0.62327650123842304</c:v>
                </c:pt>
                <c:pt idx="6">
                  <c:v>0.71190282581895348</c:v>
                </c:pt>
                <c:pt idx="7">
                  <c:v>0.79417020853658593</c:v>
                </c:pt>
                <c:pt idx="8">
                  <c:v>0.87325603860825685</c:v>
                </c:pt>
                <c:pt idx="9">
                  <c:v>0.95192416270792435</c:v>
                </c:pt>
                <c:pt idx="10">
                  <c:v>1</c:v>
                </c:pt>
              </c:numCache>
            </c:numRef>
          </c:xVal>
          <c:yVal>
            <c:numRef>
              <c:f>Sheet1!$A$21:$A$31</c:f>
              <c:numCache>
                <c:formatCode>0</c:formatCode>
                <c:ptCount val="11"/>
                <c:pt idx="0">
                  <c:v>1373</c:v>
                </c:pt>
                <c:pt idx="1">
                  <c:v>1400</c:v>
                </c:pt>
                <c:pt idx="2">
                  <c:v>1450</c:v>
                </c:pt>
                <c:pt idx="3">
                  <c:v>1500</c:v>
                </c:pt>
                <c:pt idx="4">
                  <c:v>1550</c:v>
                </c:pt>
                <c:pt idx="5">
                  <c:v>1600</c:v>
                </c:pt>
                <c:pt idx="6">
                  <c:v>1650</c:v>
                </c:pt>
                <c:pt idx="7">
                  <c:v>1700</c:v>
                </c:pt>
                <c:pt idx="8">
                  <c:v>1750</c:v>
                </c:pt>
                <c:pt idx="9">
                  <c:v>1800</c:v>
                </c:pt>
                <c:pt idx="10">
                  <c:v>1830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AC-428F-9D32-C8D87D85CA41}"/>
            </c:ext>
          </c:extLst>
        </c:ser>
        <c:ser>
          <c:idx val="1"/>
          <c:order val="3"/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Sheet1!$E$21:$E$31</c:f>
              <c:numCache>
                <c:formatCode>0.000</c:formatCode>
                <c:ptCount val="11"/>
                <c:pt idx="0">
                  <c:v>0</c:v>
                </c:pt>
                <c:pt idx="1">
                  <c:v>7.1834034023941021E-3</c:v>
                </c:pt>
                <c:pt idx="2">
                  <c:v>2.7289179414621778E-2</c:v>
                </c:pt>
                <c:pt idx="3">
                  <c:v>5.9110917547100045E-2</c:v>
                </c:pt>
                <c:pt idx="4">
                  <c:v>0.10684006861677338</c:v>
                </c:pt>
                <c:pt idx="5">
                  <c:v>0.17573618647568282</c:v>
                </c:pt>
                <c:pt idx="6">
                  <c:v>0.27237444011600143</c:v>
                </c:pt>
                <c:pt idx="7">
                  <c:v>0.40497336635697972</c:v>
                </c:pt>
                <c:pt idx="8">
                  <c:v>0.58383771830229758</c:v>
                </c:pt>
                <c:pt idx="9">
                  <c:v>0.82196846454156647</c:v>
                </c:pt>
                <c:pt idx="10">
                  <c:v>1</c:v>
                </c:pt>
              </c:numCache>
            </c:numRef>
          </c:xVal>
          <c:yVal>
            <c:numRef>
              <c:f>Sheet1!$A$21:$A$31</c:f>
              <c:numCache>
                <c:formatCode>0</c:formatCode>
                <c:ptCount val="11"/>
                <c:pt idx="0">
                  <c:v>1373</c:v>
                </c:pt>
                <c:pt idx="1">
                  <c:v>1400</c:v>
                </c:pt>
                <c:pt idx="2">
                  <c:v>1450</c:v>
                </c:pt>
                <c:pt idx="3">
                  <c:v>1500</c:v>
                </c:pt>
                <c:pt idx="4">
                  <c:v>1550</c:v>
                </c:pt>
                <c:pt idx="5">
                  <c:v>1600</c:v>
                </c:pt>
                <c:pt idx="6">
                  <c:v>1650</c:v>
                </c:pt>
                <c:pt idx="7">
                  <c:v>1700</c:v>
                </c:pt>
                <c:pt idx="8">
                  <c:v>1750</c:v>
                </c:pt>
                <c:pt idx="9">
                  <c:v>1800</c:v>
                </c:pt>
                <c:pt idx="10">
                  <c:v>1830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AC-428F-9D32-C8D87D85CA41}"/>
            </c:ext>
          </c:extLst>
        </c:ser>
        <c:ser>
          <c:idx val="5"/>
          <c:order val="4"/>
          <c:spPr>
            <a:ln w="95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Sheet1!$E$47:$E$48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Sheet1!$F$47:$F$48</c:f>
              <c:numCache>
                <c:formatCode>0.0</c:formatCode>
                <c:ptCount val="2"/>
                <c:pt idx="0">
                  <c:v>1587.6609662095045</c:v>
                </c:pt>
                <c:pt idx="1">
                  <c:v>1587.6609662095045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AC-428F-9D32-C8D87D85CA41}"/>
            </c:ext>
          </c:extLst>
        </c:ser>
        <c:ser>
          <c:idx val="9"/>
          <c:order val="5"/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4">
                    <a:lumMod val="60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Sheet1!$E$56:$E$58</c:f>
              <c:numCache>
                <c:formatCode>0.000</c:formatCode>
                <c:ptCount val="3"/>
                <c:pt idx="0">
                  <c:v>0.66860661726865056</c:v>
                </c:pt>
                <c:pt idx="1">
                  <c:v>0.6</c:v>
                </c:pt>
                <c:pt idx="2">
                  <c:v>0.22011692736767807</c:v>
                </c:pt>
              </c:numCache>
            </c:numRef>
          </c:xVal>
          <c:yVal>
            <c:numRef>
              <c:f>Sheet1!$F$56:$F$58</c:f>
              <c:numCache>
                <c:formatCode>General</c:formatCode>
                <c:ptCount val="3"/>
                <c:pt idx="0">
                  <c:v>1625</c:v>
                </c:pt>
                <c:pt idx="1">
                  <c:v>1625</c:v>
                </c:pt>
                <c:pt idx="2">
                  <c:v>1625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AC-428F-9D32-C8D87D85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954472"/>
        <c:axId val="1"/>
      </c:scatterChart>
      <c:valAx>
        <c:axId val="56395447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An</a:t>
                </a:r>
              </a:p>
            </c:rich>
          </c:tx>
          <c:layout>
            <c:manualLayout>
              <c:xMode val="edge"/>
              <c:yMode val="edge"/>
              <c:x val="0.52500109361329839"/>
              <c:y val="0.91648351648351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inMax"/>
          <c:max val="1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(K)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4175824175824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954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0104622085547"/>
          <c:y val="5.7142857142857141E-2"/>
          <c:w val="0.75831751051966301"/>
          <c:h val="0.79120879120879117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Sheet1!$D$21:$D$31</c:f>
              <c:numCache>
                <c:formatCode>0.000</c:formatCode>
                <c:ptCount val="11"/>
                <c:pt idx="0">
                  <c:v>0</c:v>
                </c:pt>
                <c:pt idx="1">
                  <c:v>0.10742367105339938</c:v>
                </c:pt>
                <c:pt idx="2">
                  <c:v>0.27438487071795847</c:v>
                </c:pt>
                <c:pt idx="3">
                  <c:v>0.41032754586107845</c:v>
                </c:pt>
                <c:pt idx="4">
                  <c:v>0.52441064156637429</c:v>
                </c:pt>
                <c:pt idx="5">
                  <c:v>0.62327650123842304</c:v>
                </c:pt>
                <c:pt idx="6">
                  <c:v>0.71190282581895348</c:v>
                </c:pt>
                <c:pt idx="7">
                  <c:v>0.79417020853658593</c:v>
                </c:pt>
                <c:pt idx="8">
                  <c:v>0.87325603860825685</c:v>
                </c:pt>
                <c:pt idx="9">
                  <c:v>0.95192416270792435</c:v>
                </c:pt>
                <c:pt idx="10">
                  <c:v>1</c:v>
                </c:pt>
              </c:numCache>
            </c:numRef>
          </c:xVal>
          <c:yVal>
            <c:numRef>
              <c:f>Sheet1!$A$21:$A$31</c:f>
              <c:numCache>
                <c:formatCode>0</c:formatCode>
                <c:ptCount val="11"/>
                <c:pt idx="0">
                  <c:v>1373</c:v>
                </c:pt>
                <c:pt idx="1">
                  <c:v>1400</c:v>
                </c:pt>
                <c:pt idx="2">
                  <c:v>1450</c:v>
                </c:pt>
                <c:pt idx="3">
                  <c:v>1500</c:v>
                </c:pt>
                <c:pt idx="4">
                  <c:v>1550</c:v>
                </c:pt>
                <c:pt idx="5">
                  <c:v>1600</c:v>
                </c:pt>
                <c:pt idx="6">
                  <c:v>1650</c:v>
                </c:pt>
                <c:pt idx="7">
                  <c:v>1700</c:v>
                </c:pt>
                <c:pt idx="8">
                  <c:v>1750</c:v>
                </c:pt>
                <c:pt idx="9">
                  <c:v>1800</c:v>
                </c:pt>
                <c:pt idx="10">
                  <c:v>1830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A-4861-8C2C-27811DDA8FF6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Sheet1!$E$21:$E$31</c:f>
              <c:numCache>
                <c:formatCode>0.000</c:formatCode>
                <c:ptCount val="11"/>
                <c:pt idx="0">
                  <c:v>0</c:v>
                </c:pt>
                <c:pt idx="1">
                  <c:v>7.1834034023941021E-3</c:v>
                </c:pt>
                <c:pt idx="2">
                  <c:v>2.7289179414621778E-2</c:v>
                </c:pt>
                <c:pt idx="3">
                  <c:v>5.9110917547100045E-2</c:v>
                </c:pt>
                <c:pt idx="4">
                  <c:v>0.10684006861677338</c:v>
                </c:pt>
                <c:pt idx="5">
                  <c:v>0.17573618647568282</c:v>
                </c:pt>
                <c:pt idx="6">
                  <c:v>0.27237444011600143</c:v>
                </c:pt>
                <c:pt idx="7">
                  <c:v>0.40497336635697972</c:v>
                </c:pt>
                <c:pt idx="8">
                  <c:v>0.58383771830229758</c:v>
                </c:pt>
                <c:pt idx="9">
                  <c:v>0.82196846454156647</c:v>
                </c:pt>
                <c:pt idx="10">
                  <c:v>1</c:v>
                </c:pt>
              </c:numCache>
            </c:numRef>
          </c:xVal>
          <c:yVal>
            <c:numRef>
              <c:f>Sheet1!$A$21:$A$31</c:f>
              <c:numCache>
                <c:formatCode>0</c:formatCode>
                <c:ptCount val="11"/>
                <c:pt idx="0">
                  <c:v>1373</c:v>
                </c:pt>
                <c:pt idx="1">
                  <c:v>1400</c:v>
                </c:pt>
                <c:pt idx="2">
                  <c:v>1450</c:v>
                </c:pt>
                <c:pt idx="3">
                  <c:v>1500</c:v>
                </c:pt>
                <c:pt idx="4">
                  <c:v>1550</c:v>
                </c:pt>
                <c:pt idx="5">
                  <c:v>1600</c:v>
                </c:pt>
                <c:pt idx="6">
                  <c:v>1650</c:v>
                </c:pt>
                <c:pt idx="7">
                  <c:v>1700</c:v>
                </c:pt>
                <c:pt idx="8">
                  <c:v>1750</c:v>
                </c:pt>
                <c:pt idx="9">
                  <c:v>1800</c:v>
                </c:pt>
                <c:pt idx="10">
                  <c:v>1830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A-4861-8C2C-27811DDA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953488"/>
        <c:axId val="1"/>
      </c:scatterChart>
      <c:valAx>
        <c:axId val="56395348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  <a:r>
                  <a:rPr lang="cs-CZ"/>
                  <a:t> </a:t>
                </a:r>
                <a:r>
                  <a:rPr lang="en-US"/>
                  <a:t>An</a:t>
                </a:r>
              </a:p>
            </c:rich>
          </c:tx>
          <c:layout>
            <c:manualLayout>
              <c:xMode val="edge"/>
              <c:yMode val="edge"/>
              <c:x val="0.52500109361329839"/>
              <c:y val="0.91648351648351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inMax"/>
          <c:max val="1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</a:t>
                </a:r>
                <a:r>
                  <a:rPr lang="cs-CZ"/>
                  <a:t>K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4175824175824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953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36154855643042"/>
          <c:y val="5.7142857142857141E-2"/>
          <c:w val="0.7555570866141732"/>
          <c:h val="0.79120879120879117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Sheet1!$D$21:$D$31</c:f>
              <c:numCache>
                <c:formatCode>0.000</c:formatCode>
                <c:ptCount val="11"/>
                <c:pt idx="0">
                  <c:v>0</c:v>
                </c:pt>
                <c:pt idx="1">
                  <c:v>0.10742367105339938</c:v>
                </c:pt>
                <c:pt idx="2">
                  <c:v>0.27438487071795847</c:v>
                </c:pt>
                <c:pt idx="3">
                  <c:v>0.41032754586107845</c:v>
                </c:pt>
                <c:pt idx="4">
                  <c:v>0.52441064156637429</c:v>
                </c:pt>
                <c:pt idx="5">
                  <c:v>0.62327650123842304</c:v>
                </c:pt>
                <c:pt idx="6">
                  <c:v>0.71190282581895348</c:v>
                </c:pt>
                <c:pt idx="7">
                  <c:v>0.79417020853658593</c:v>
                </c:pt>
                <c:pt idx="8">
                  <c:v>0.87325603860825685</c:v>
                </c:pt>
                <c:pt idx="9">
                  <c:v>0.95192416270792435</c:v>
                </c:pt>
                <c:pt idx="10">
                  <c:v>1</c:v>
                </c:pt>
              </c:numCache>
            </c:numRef>
          </c:xVal>
          <c:yVal>
            <c:numRef>
              <c:f>Sheet1!$G$21:$G$31</c:f>
              <c:numCache>
                <c:formatCode>0.0</c:formatCode>
                <c:ptCount val="11"/>
                <c:pt idx="0">
                  <c:v>1099.8499999999999</c:v>
                </c:pt>
                <c:pt idx="1">
                  <c:v>1126.8499999999999</c:v>
                </c:pt>
                <c:pt idx="2">
                  <c:v>1176.8499999999999</c:v>
                </c:pt>
                <c:pt idx="3">
                  <c:v>1226.8499999999999</c:v>
                </c:pt>
                <c:pt idx="4">
                  <c:v>1276.8499999999999</c:v>
                </c:pt>
                <c:pt idx="5">
                  <c:v>1326.85</c:v>
                </c:pt>
                <c:pt idx="6">
                  <c:v>1376.85</c:v>
                </c:pt>
                <c:pt idx="7">
                  <c:v>1426.85</c:v>
                </c:pt>
                <c:pt idx="8">
                  <c:v>1476.85</c:v>
                </c:pt>
                <c:pt idx="9">
                  <c:v>1526.85</c:v>
                </c:pt>
                <c:pt idx="10">
                  <c:v>1556.85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1-4DCE-BAA4-D79122F4A5BA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Sheet1!$E$21:$E$31</c:f>
              <c:numCache>
                <c:formatCode>0.000</c:formatCode>
                <c:ptCount val="11"/>
                <c:pt idx="0">
                  <c:v>0</c:v>
                </c:pt>
                <c:pt idx="1">
                  <c:v>7.1834034023941021E-3</c:v>
                </c:pt>
                <c:pt idx="2">
                  <c:v>2.7289179414621778E-2</c:v>
                </c:pt>
                <c:pt idx="3">
                  <c:v>5.9110917547100045E-2</c:v>
                </c:pt>
                <c:pt idx="4">
                  <c:v>0.10684006861677338</c:v>
                </c:pt>
                <c:pt idx="5">
                  <c:v>0.17573618647568282</c:v>
                </c:pt>
                <c:pt idx="6">
                  <c:v>0.27237444011600143</c:v>
                </c:pt>
                <c:pt idx="7">
                  <c:v>0.40497336635697972</c:v>
                </c:pt>
                <c:pt idx="8">
                  <c:v>0.58383771830229758</c:v>
                </c:pt>
                <c:pt idx="9">
                  <c:v>0.82196846454156647</c:v>
                </c:pt>
                <c:pt idx="10">
                  <c:v>1</c:v>
                </c:pt>
              </c:numCache>
            </c:numRef>
          </c:xVal>
          <c:yVal>
            <c:numRef>
              <c:f>Sheet1!$G$21:$G$31</c:f>
              <c:numCache>
                <c:formatCode>0.0</c:formatCode>
                <c:ptCount val="11"/>
                <c:pt idx="0">
                  <c:v>1099.8499999999999</c:v>
                </c:pt>
                <c:pt idx="1">
                  <c:v>1126.8499999999999</c:v>
                </c:pt>
                <c:pt idx="2">
                  <c:v>1176.8499999999999</c:v>
                </c:pt>
                <c:pt idx="3">
                  <c:v>1226.8499999999999</c:v>
                </c:pt>
                <c:pt idx="4">
                  <c:v>1276.8499999999999</c:v>
                </c:pt>
                <c:pt idx="5">
                  <c:v>1326.85</c:v>
                </c:pt>
                <c:pt idx="6">
                  <c:v>1376.85</c:v>
                </c:pt>
                <c:pt idx="7">
                  <c:v>1426.85</c:v>
                </c:pt>
                <c:pt idx="8">
                  <c:v>1476.85</c:v>
                </c:pt>
                <c:pt idx="9">
                  <c:v>1526.85</c:v>
                </c:pt>
                <c:pt idx="10">
                  <c:v>1556.85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1-4DCE-BAA4-D79122F4A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72312"/>
        <c:axId val="1"/>
      </c:scatterChart>
      <c:valAx>
        <c:axId val="5669723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An</a:t>
                </a:r>
              </a:p>
            </c:rich>
          </c:tx>
          <c:layout>
            <c:manualLayout>
              <c:xMode val="edge"/>
              <c:yMode val="edge"/>
              <c:x val="0.52500109361329839"/>
              <c:y val="0.91648351648351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6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4175824175824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72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58</xdr:row>
      <xdr:rowOff>133350</xdr:rowOff>
    </xdr:from>
    <xdr:to>
      <xdr:col>6</xdr:col>
      <xdr:colOff>428625</xdr:colOff>
      <xdr:row>85</xdr:row>
      <xdr:rowOff>95250</xdr:rowOff>
    </xdr:to>
    <xdr:graphicFrame macro="">
      <xdr:nvGraphicFramePr>
        <xdr:cNvPr id="1064" name="Chart 12">
          <a:extLst>
            <a:ext uri="{FF2B5EF4-FFF2-40B4-BE49-F238E27FC236}">
              <a16:creationId xmlns:a16="http://schemas.microsoft.com/office/drawing/2014/main" id="{1AAE2CFD-E32D-4ECE-8422-A67F13534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33</xdr:row>
      <xdr:rowOff>85725</xdr:rowOff>
    </xdr:from>
    <xdr:to>
      <xdr:col>12</xdr:col>
      <xdr:colOff>590550</xdr:colOff>
      <xdr:row>60</xdr:row>
      <xdr:rowOff>47625</xdr:rowOff>
    </xdr:to>
    <xdr:graphicFrame macro="">
      <xdr:nvGraphicFramePr>
        <xdr:cNvPr id="1065" name="Chart 12">
          <a:extLst>
            <a:ext uri="{FF2B5EF4-FFF2-40B4-BE49-F238E27FC236}">
              <a16:creationId xmlns:a16="http://schemas.microsoft.com/office/drawing/2014/main" id="{F3F0910D-328C-40F9-9CD1-899EAF74C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33</xdr:row>
      <xdr:rowOff>76200</xdr:rowOff>
    </xdr:from>
    <xdr:to>
      <xdr:col>19</xdr:col>
      <xdr:colOff>419100</xdr:colOff>
      <xdr:row>60</xdr:row>
      <xdr:rowOff>38100</xdr:rowOff>
    </xdr:to>
    <xdr:graphicFrame macro="">
      <xdr:nvGraphicFramePr>
        <xdr:cNvPr id="1066" name="Chart 12">
          <a:extLst>
            <a:ext uri="{FF2B5EF4-FFF2-40B4-BE49-F238E27FC236}">
              <a16:creationId xmlns:a16="http://schemas.microsoft.com/office/drawing/2014/main" id="{45892289-F4BA-4B57-899E-A8939F00C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</xdr:row>
      <xdr:rowOff>88900</xdr:rowOff>
    </xdr:from>
    <xdr:to>
      <xdr:col>8</xdr:col>
      <xdr:colOff>254000</xdr:colOff>
      <xdr:row>6</xdr:row>
      <xdr:rowOff>101600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FCA99BD-D2EE-4B78-A249-0A9083FB5415}"/>
            </a:ext>
          </a:extLst>
        </xdr:cNvPr>
        <xdr:cNvSpPr txBox="1"/>
      </xdr:nvSpPr>
      <xdr:spPr>
        <a:xfrm>
          <a:off x="0" y="292100"/>
          <a:ext cx="607060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Sestrojte fázový diagram albit-anortit. (a) Určete teplotu, při které se objeví první krystaly a teplotu, při které veškerá tavenina utuhne, pokud tavenina obsahuje 0,6 molárních % anortitové složky. (b) Určete, jaké bude složení taveniny a krystalů a (c) jaké bude jejich zastoupení při teplotě 1 600 K.</a:t>
          </a:r>
          <a:endParaRPr lang="en-US" sz="14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0.1869</cdr:x>
      <cdr:y>0.0853</cdr:y>
    </cdr:from>
    <cdr:to>
      <cdr:x>0.35282</cdr:x>
      <cdr:y>0.16271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4507" y="369680"/>
          <a:ext cx="758606" cy="335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2025" b="0" i="0" u="none" strike="noStrike" baseline="0">
              <a:solidFill>
                <a:srgbClr val="000000"/>
              </a:solidFill>
              <a:latin typeface="Arial"/>
              <a:cs typeface="Arial"/>
            </a:rPr>
            <a:t>An-Ab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0"/>
  <sheetViews>
    <sheetView tabSelected="1" zoomScale="75" zoomScaleNormal="75" workbookViewId="0">
      <selection activeCell="Q26" sqref="Q26"/>
    </sheetView>
  </sheetViews>
  <sheetFormatPr defaultRowHeight="12.75" x14ac:dyDescent="0.2"/>
  <cols>
    <col min="1" max="1" width="9.42578125" bestFit="1" customWidth="1"/>
    <col min="2" max="3" width="11.28515625" bestFit="1" customWidth="1"/>
    <col min="4" max="4" width="10.28515625" customWidth="1"/>
    <col min="5" max="5" width="10.7109375" bestFit="1" customWidth="1"/>
    <col min="6" max="6" width="11.42578125" bestFit="1" customWidth="1"/>
    <col min="7" max="7" width="11.28515625" bestFit="1" customWidth="1"/>
    <col min="8" max="8" width="11.5703125" customWidth="1"/>
    <col min="9" max="10" width="11.28515625" bestFit="1" customWidth="1"/>
    <col min="11" max="11" width="11.5703125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10.85546875" customWidth="1"/>
    <col min="16" max="16" width="10.28515625" customWidth="1"/>
    <col min="17" max="17" width="10.140625" customWidth="1"/>
    <col min="18" max="18" width="10.7109375" customWidth="1"/>
    <col min="22" max="22" width="12.85546875" customWidth="1"/>
    <col min="23" max="23" width="10.7109375" customWidth="1"/>
    <col min="24" max="24" width="12" customWidth="1"/>
    <col min="25" max="25" width="12.140625" customWidth="1"/>
    <col min="26" max="26" width="10.7109375" customWidth="1"/>
    <col min="27" max="27" width="10.42578125" customWidth="1"/>
    <col min="29" max="29" width="9.5703125" customWidth="1"/>
    <col min="30" max="30" width="10" customWidth="1"/>
    <col min="31" max="31" width="10.28515625" customWidth="1"/>
  </cols>
  <sheetData>
    <row r="1" spans="1:33" ht="15.75" x14ac:dyDescent="0.25">
      <c r="A1" s="23" t="s">
        <v>47</v>
      </c>
    </row>
    <row r="2" spans="1:33" ht="15" x14ac:dyDescent="0.2">
      <c r="A2" s="25"/>
    </row>
    <row r="3" spans="1:33" ht="15.75" x14ac:dyDescent="0.25">
      <c r="A3" s="23"/>
    </row>
    <row r="4" spans="1:33" ht="15.75" x14ac:dyDescent="0.25">
      <c r="A4" s="23"/>
    </row>
    <row r="5" spans="1:33" ht="15.75" x14ac:dyDescent="0.25">
      <c r="A5" s="23"/>
    </row>
    <row r="6" spans="1:33" ht="15.75" x14ac:dyDescent="0.25">
      <c r="A6" s="23"/>
    </row>
    <row r="7" spans="1:33" ht="15.75" x14ac:dyDescent="0.25">
      <c r="A7" s="23"/>
    </row>
    <row r="8" spans="1:33" x14ac:dyDescent="0.2">
      <c r="A8" s="22" t="s">
        <v>0</v>
      </c>
      <c r="B8" s="2"/>
      <c r="C8" s="2"/>
      <c r="D8" s="2"/>
      <c r="E8" s="2"/>
      <c r="F8" s="2"/>
      <c r="G8" s="2"/>
      <c r="H8" s="2"/>
    </row>
    <row r="9" spans="1:33" x14ac:dyDescent="0.2">
      <c r="A9" s="2"/>
      <c r="B9" s="2" t="s">
        <v>1</v>
      </c>
      <c r="C9" s="2" t="s">
        <v>12</v>
      </c>
      <c r="D9" s="2" t="s">
        <v>13</v>
      </c>
      <c r="F9" s="2" t="s">
        <v>2</v>
      </c>
      <c r="G9" s="2">
        <v>8.3142999999999994</v>
      </c>
      <c r="H9" s="2" t="s">
        <v>3</v>
      </c>
      <c r="L9" s="1"/>
    </row>
    <row r="10" spans="1:33" x14ac:dyDescent="0.2">
      <c r="A10" s="2"/>
      <c r="B10" s="2" t="s">
        <v>4</v>
      </c>
      <c r="C10" s="2" t="s">
        <v>5</v>
      </c>
      <c r="D10" s="2" t="s">
        <v>6</v>
      </c>
      <c r="F10" s="2" t="s">
        <v>7</v>
      </c>
      <c r="G10" s="2">
        <v>298.14999999999998</v>
      </c>
      <c r="H10" s="2" t="s">
        <v>4</v>
      </c>
      <c r="I10">
        <v>1500</v>
      </c>
      <c r="L10" s="1"/>
    </row>
    <row r="11" spans="1:33" x14ac:dyDescent="0.2">
      <c r="A11" s="2" t="s">
        <v>8</v>
      </c>
      <c r="B11" s="2">
        <v>1373</v>
      </c>
      <c r="C11" s="2">
        <v>63000</v>
      </c>
      <c r="D11" s="3">
        <f>B11-G$11</f>
        <v>1099.8499999999999</v>
      </c>
      <c r="F11" s="2" t="s">
        <v>10</v>
      </c>
      <c r="G11" s="2">
        <v>273.14999999999998</v>
      </c>
      <c r="H11" s="2" t="s">
        <v>4</v>
      </c>
      <c r="I11" s="6">
        <f>I10-G11</f>
        <v>1226.8499999999999</v>
      </c>
    </row>
    <row r="12" spans="1:33" x14ac:dyDescent="0.2">
      <c r="A12" s="2" t="s">
        <v>9</v>
      </c>
      <c r="B12" s="2">
        <v>1830</v>
      </c>
      <c r="C12" s="2">
        <v>134000</v>
      </c>
      <c r="D12" s="3">
        <f>B12-G$11</f>
        <v>1556.85</v>
      </c>
      <c r="H12" s="2"/>
    </row>
    <row r="13" spans="1:33" x14ac:dyDescent="0.2">
      <c r="A13" s="2"/>
      <c r="B13" s="2"/>
      <c r="C13" s="2"/>
      <c r="D13" s="3"/>
      <c r="F13" s="2"/>
      <c r="G13" s="2"/>
      <c r="H13" s="2"/>
      <c r="M13" s="4"/>
      <c r="N13" s="4"/>
      <c r="O13" s="4"/>
      <c r="P13" s="4"/>
    </row>
    <row r="14" spans="1:33" x14ac:dyDescent="0.2">
      <c r="A14" s="7"/>
      <c r="B14" s="7"/>
      <c r="C14" s="7"/>
      <c r="D14" s="7"/>
      <c r="E14" s="7"/>
      <c r="F14" s="7"/>
      <c r="G14" s="7"/>
      <c r="H14" s="7"/>
      <c r="I14" s="16"/>
      <c r="J14" s="7"/>
      <c r="K14" s="9"/>
      <c r="L14" s="9"/>
      <c r="M14" s="9"/>
      <c r="N14" s="9"/>
      <c r="O14" s="9"/>
      <c r="P14" s="9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3" ht="15.75" x14ac:dyDescent="0.25">
      <c r="A15" s="27" t="s">
        <v>46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0"/>
      <c r="M15" s="7"/>
      <c r="N15" s="7"/>
      <c r="O15" s="7"/>
      <c r="P15" s="7"/>
      <c r="Q15" s="7"/>
      <c r="R15" s="7"/>
      <c r="S15" s="7"/>
      <c r="T15" s="7"/>
      <c r="U15" s="7"/>
      <c r="V15" s="7"/>
      <c r="W15" s="9"/>
      <c r="X15" s="9"/>
      <c r="Y15" s="9"/>
      <c r="Z15" s="9"/>
      <c r="AA15" s="9"/>
      <c r="AB15" s="9"/>
      <c r="AC15" s="7"/>
      <c r="AD15" s="7"/>
      <c r="AE15" s="7"/>
      <c r="AF15" s="7"/>
      <c r="AG15" s="7"/>
    </row>
    <row r="16" spans="1:33" ht="15" x14ac:dyDescent="0.25">
      <c r="A16" s="24" t="s">
        <v>24</v>
      </c>
      <c r="B16" s="7"/>
      <c r="C16" s="7"/>
      <c r="D16" s="7"/>
      <c r="E16" s="7"/>
      <c r="F16" s="10"/>
      <c r="G16" s="7"/>
      <c r="H16" s="7"/>
      <c r="I16" s="7"/>
      <c r="J16" s="7"/>
      <c r="K16" s="7"/>
      <c r="L16" s="26"/>
      <c r="M16" s="7"/>
      <c r="N16" s="7"/>
      <c r="O16" s="7"/>
      <c r="P16" s="7"/>
      <c r="Q16" s="10"/>
      <c r="R16" s="7"/>
      <c r="S16" s="7"/>
      <c r="T16" s="7"/>
      <c r="U16" s="7"/>
      <c r="V16" s="7"/>
      <c r="W16" s="7"/>
      <c r="X16" s="10"/>
      <c r="Y16" s="7"/>
      <c r="Z16" s="7"/>
      <c r="AA16" s="7"/>
      <c r="AB16" s="7"/>
      <c r="AC16" s="7"/>
      <c r="AD16" s="7"/>
      <c r="AE16" s="7"/>
      <c r="AF16" s="7"/>
      <c r="AG16" s="7"/>
    </row>
    <row r="17" spans="1:33" x14ac:dyDescent="0.2">
      <c r="A17" s="24" t="s">
        <v>17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0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0"/>
      <c r="Y17" s="7"/>
      <c r="Z17" s="7"/>
      <c r="AA17" s="7"/>
      <c r="AB17" s="7"/>
      <c r="AC17" s="10"/>
      <c r="AD17" s="7"/>
      <c r="AE17" s="7"/>
      <c r="AF17" s="7"/>
      <c r="AG17" s="7"/>
    </row>
    <row r="18" spans="1:33" x14ac:dyDescent="0.2">
      <c r="B18" s="7"/>
      <c r="C18" s="7"/>
      <c r="D18" s="7"/>
      <c r="E18" s="7"/>
      <c r="F18" s="10"/>
      <c r="G18" s="7"/>
      <c r="H18" s="7"/>
      <c r="I18" s="7"/>
      <c r="J18" s="8"/>
      <c r="K18" s="7"/>
      <c r="L18" s="10"/>
      <c r="M18" s="7"/>
      <c r="N18" s="7"/>
      <c r="O18" s="7"/>
      <c r="P18" s="7"/>
      <c r="Q18" s="10"/>
      <c r="R18" s="7"/>
      <c r="S18" s="7"/>
      <c r="T18" s="7"/>
      <c r="U18" s="8"/>
      <c r="V18" s="7"/>
      <c r="W18" s="7"/>
      <c r="X18" s="10"/>
      <c r="Y18" s="7"/>
      <c r="Z18" s="7"/>
      <c r="AA18" s="7"/>
      <c r="AB18" s="7"/>
      <c r="AC18" s="7"/>
      <c r="AD18" s="7"/>
      <c r="AE18" s="7"/>
      <c r="AF18" s="8"/>
      <c r="AG18" s="7"/>
    </row>
    <row r="19" spans="1:33" x14ac:dyDescent="0.2">
      <c r="A19" s="7" t="s">
        <v>11</v>
      </c>
      <c r="B19" s="7"/>
      <c r="C19" s="7"/>
      <c r="D19" s="7"/>
      <c r="E19" s="7"/>
      <c r="F19" s="13"/>
      <c r="G19" s="17" t="s">
        <v>11</v>
      </c>
      <c r="H19" s="9"/>
      <c r="I19" s="9"/>
      <c r="J19" s="9"/>
      <c r="K19" s="16"/>
      <c r="L19" s="7"/>
      <c r="M19" s="7"/>
      <c r="N19" s="7"/>
      <c r="O19" s="7"/>
      <c r="P19" s="7"/>
      <c r="Q19" s="13"/>
      <c r="R19" s="9"/>
      <c r="S19" s="9"/>
      <c r="T19" s="9"/>
      <c r="U19" s="9"/>
      <c r="V19" s="7"/>
      <c r="W19" s="7"/>
      <c r="X19" s="10"/>
      <c r="Y19" s="7"/>
      <c r="Z19" s="7"/>
      <c r="AA19" s="7"/>
      <c r="AB19" s="7"/>
      <c r="AC19" s="10"/>
      <c r="AD19" s="7"/>
      <c r="AE19" s="7"/>
      <c r="AF19" s="9"/>
      <c r="AG19" s="7"/>
    </row>
    <row r="20" spans="1:33" x14ac:dyDescent="0.2">
      <c r="A20" s="7" t="s">
        <v>4</v>
      </c>
      <c r="B20" s="7" t="s">
        <v>27</v>
      </c>
      <c r="C20" s="7" t="s">
        <v>28</v>
      </c>
      <c r="D20" s="7" t="s">
        <v>25</v>
      </c>
      <c r="E20" s="7" t="s">
        <v>16</v>
      </c>
      <c r="F20" s="13"/>
      <c r="G20" s="17" t="s">
        <v>6</v>
      </c>
      <c r="H20" s="9"/>
      <c r="I20" s="9"/>
      <c r="J20" s="9"/>
      <c r="K20" s="17"/>
      <c r="L20" s="7"/>
      <c r="M20" s="7"/>
      <c r="N20" s="7"/>
      <c r="O20" s="7"/>
      <c r="P20" s="7"/>
      <c r="Q20" s="13"/>
      <c r="R20" s="17"/>
      <c r="S20" s="17"/>
      <c r="T20" s="9"/>
      <c r="W20" s="16"/>
      <c r="X20" s="7"/>
      <c r="Y20" s="7"/>
      <c r="Z20" s="7"/>
      <c r="AA20" s="7"/>
      <c r="AB20" s="7"/>
      <c r="AC20" s="13"/>
      <c r="AD20" s="9"/>
      <c r="AE20" s="9"/>
      <c r="AF20" s="9"/>
      <c r="AG20" s="7"/>
    </row>
    <row r="21" spans="1:33" x14ac:dyDescent="0.2">
      <c r="A21" s="13">
        <v>1373</v>
      </c>
      <c r="B21" s="8">
        <f>EXP(-$C$12/$G$9*(1/A21-1/$B$12))</f>
        <v>5.3322839520329145E-2</v>
      </c>
      <c r="C21" s="8">
        <f>EXP(-$C$11/$G$9*(1/A21-1/$B$11))</f>
        <v>1</v>
      </c>
      <c r="D21" s="8">
        <f>(1-C21)/(B21-C21)</f>
        <v>0</v>
      </c>
      <c r="E21" s="8">
        <f t="shared" ref="E21:E31" si="0">D21*B21</f>
        <v>0</v>
      </c>
      <c r="F21" s="13"/>
      <c r="G21" s="9">
        <f>A21-$G$11</f>
        <v>1099.8499999999999</v>
      </c>
      <c r="H21" s="9"/>
      <c r="I21" s="9"/>
      <c r="J21" s="9"/>
      <c r="K21" s="20"/>
      <c r="L21" s="13"/>
      <c r="M21" s="8"/>
      <c r="N21" s="8"/>
      <c r="O21" s="8"/>
      <c r="P21" s="8"/>
      <c r="Q21" s="13"/>
      <c r="R21" s="8"/>
      <c r="S21" s="8"/>
      <c r="W21" s="17"/>
      <c r="X21" s="7"/>
      <c r="Y21" s="7"/>
      <c r="Z21" s="7"/>
      <c r="AA21" s="7"/>
      <c r="AB21" s="7"/>
      <c r="AC21" s="13"/>
      <c r="AD21" s="17"/>
      <c r="AE21" s="17"/>
      <c r="AF21" s="9"/>
      <c r="AG21" s="7"/>
    </row>
    <row r="22" spans="1:33" x14ac:dyDescent="0.2">
      <c r="A22" s="13">
        <v>1400</v>
      </c>
      <c r="B22" s="8">
        <f t="shared" ref="B22:B31" si="1">EXP(-$C$12/$G$9*(1/A22-1/$B$12))</f>
        <v>6.6869837270998628E-2</v>
      </c>
      <c r="C22" s="8">
        <f t="shared" ref="C22:C31" si="2">EXP(-$C$11/$G$9*(1/A22-1/$B$11))</f>
        <v>1.1123044208099342</v>
      </c>
      <c r="D22" s="8">
        <f t="shared" ref="D22:D31" si="3">(1-C22)/(B22-C22)</f>
        <v>0.10742367105339938</v>
      </c>
      <c r="E22" s="8">
        <f t="shared" si="0"/>
        <v>7.1834034023941021E-3</v>
      </c>
      <c r="F22" s="13"/>
      <c r="G22" s="9">
        <f t="shared" ref="G22:G31" si="4">A22-$G$11</f>
        <v>1126.8499999999999</v>
      </c>
      <c r="H22" s="9"/>
      <c r="I22" s="9"/>
      <c r="J22" s="9"/>
      <c r="K22" s="20"/>
      <c r="L22" s="13"/>
      <c r="M22" s="8"/>
      <c r="N22" s="8"/>
      <c r="O22" s="8"/>
      <c r="P22" s="8"/>
      <c r="Q22" s="13"/>
      <c r="R22" s="8"/>
      <c r="S22" s="8"/>
      <c r="W22" s="20"/>
      <c r="X22" s="13"/>
      <c r="Y22" s="8"/>
      <c r="Z22" s="8"/>
      <c r="AA22" s="21"/>
      <c r="AB22" s="21"/>
      <c r="AC22" s="13"/>
      <c r="AD22" s="8"/>
      <c r="AE22" s="8"/>
      <c r="AF22" s="9"/>
      <c r="AG22" s="7"/>
    </row>
    <row r="23" spans="1:33" x14ac:dyDescent="0.2">
      <c r="A23" s="13">
        <v>1450</v>
      </c>
      <c r="B23" s="8">
        <f t="shared" si="1"/>
        <v>9.9455845882524832E-2</v>
      </c>
      <c r="C23" s="8">
        <f t="shared" si="2"/>
        <v>1.3405327167693224</v>
      </c>
      <c r="D23" s="8">
        <f t="shared" si="3"/>
        <v>0.27438487071795847</v>
      </c>
      <c r="E23" s="8">
        <f t="shared" si="0"/>
        <v>2.7289179414621778E-2</v>
      </c>
      <c r="F23" s="13"/>
      <c r="G23" s="9">
        <f t="shared" si="4"/>
        <v>1176.8499999999999</v>
      </c>
      <c r="H23" s="9"/>
      <c r="I23" s="9"/>
      <c r="J23" s="9"/>
      <c r="K23" s="20"/>
      <c r="L23" s="13"/>
      <c r="M23" s="8"/>
      <c r="N23" s="8"/>
      <c r="O23" s="8"/>
      <c r="P23" s="8"/>
      <c r="Q23" s="13"/>
      <c r="R23" s="8"/>
      <c r="S23" s="8"/>
      <c r="W23" s="20"/>
      <c r="X23" s="13"/>
      <c r="Y23" s="8"/>
      <c r="Z23" s="8"/>
      <c r="AA23" s="21"/>
      <c r="AB23" s="21"/>
      <c r="AC23" s="13"/>
      <c r="AD23" s="8"/>
      <c r="AE23" s="8"/>
      <c r="AF23" s="9"/>
      <c r="AG23" s="7"/>
    </row>
    <row r="24" spans="1:33" x14ac:dyDescent="0.2">
      <c r="A24" s="13">
        <v>1500</v>
      </c>
      <c r="B24" s="8">
        <f t="shared" si="1"/>
        <v>0.14405788288732824</v>
      </c>
      <c r="C24" s="8">
        <f t="shared" si="2"/>
        <v>1.5956130829052342</v>
      </c>
      <c r="D24" s="8">
        <f t="shared" si="3"/>
        <v>0.41032754586107845</v>
      </c>
      <c r="E24" s="8">
        <f t="shared" si="0"/>
        <v>5.9110917547100045E-2</v>
      </c>
      <c r="F24" s="13"/>
      <c r="G24" s="9">
        <f t="shared" si="4"/>
        <v>1226.8499999999999</v>
      </c>
      <c r="H24" s="9"/>
      <c r="I24" s="9"/>
      <c r="J24" s="9"/>
      <c r="K24" s="20"/>
      <c r="L24" s="13"/>
      <c r="M24" s="8"/>
      <c r="N24" s="8"/>
      <c r="O24" s="8"/>
      <c r="P24" s="8"/>
      <c r="Q24" s="13"/>
      <c r="R24" s="8"/>
      <c r="S24" s="8"/>
      <c r="W24" s="20"/>
      <c r="X24" s="13"/>
      <c r="Y24" s="8"/>
      <c r="Z24" s="8"/>
      <c r="AA24" s="21"/>
      <c r="AB24" s="21"/>
      <c r="AC24" s="13"/>
      <c r="AD24" s="8"/>
      <c r="AE24" s="8"/>
      <c r="AF24" s="9"/>
      <c r="AG24" s="7"/>
    </row>
    <row r="25" spans="1:33" x14ac:dyDescent="0.2">
      <c r="A25" s="13">
        <v>1550</v>
      </c>
      <c r="B25" s="8">
        <f t="shared" si="1"/>
        <v>0.20373360139613167</v>
      </c>
      <c r="C25" s="8">
        <f t="shared" si="2"/>
        <v>1.8780065523856291</v>
      </c>
      <c r="D25" s="8">
        <f t="shared" si="3"/>
        <v>0.52441064156637429</v>
      </c>
      <c r="E25" s="8">
        <f t="shared" si="0"/>
        <v>0.10684006861677338</v>
      </c>
      <c r="F25" s="13"/>
      <c r="G25" s="9">
        <f t="shared" si="4"/>
        <v>1276.8499999999999</v>
      </c>
      <c r="H25" s="9"/>
      <c r="I25" s="9"/>
      <c r="J25" s="9"/>
      <c r="K25" s="20"/>
      <c r="L25" s="13"/>
      <c r="M25" s="8"/>
      <c r="N25" s="8"/>
      <c r="O25" s="8"/>
      <c r="P25" s="8"/>
      <c r="Q25" s="13"/>
      <c r="R25" s="8"/>
      <c r="S25" s="8"/>
      <c r="W25" s="20"/>
      <c r="X25" s="13"/>
      <c r="Y25" s="8"/>
      <c r="Z25" s="8"/>
      <c r="AA25" s="21"/>
      <c r="AB25" s="21"/>
      <c r="AC25" s="13"/>
      <c r="AD25" s="8"/>
      <c r="AE25" s="8"/>
      <c r="AF25" s="9"/>
      <c r="AG25" s="7"/>
    </row>
    <row r="26" spans="1:33" x14ac:dyDescent="0.2">
      <c r="A26" s="13">
        <v>1600</v>
      </c>
      <c r="B26" s="8">
        <f t="shared" si="1"/>
        <v>0.28195541806325558</v>
      </c>
      <c r="C26" s="8">
        <f t="shared" si="2"/>
        <v>2.1879808831516034</v>
      </c>
      <c r="D26" s="8">
        <f t="shared" si="3"/>
        <v>0.62327650123842304</v>
      </c>
      <c r="E26" s="8">
        <f t="shared" si="0"/>
        <v>0.17573618647568282</v>
      </c>
      <c r="F26" s="13"/>
      <c r="G26" s="9">
        <f t="shared" si="4"/>
        <v>1326.85</v>
      </c>
      <c r="H26" s="9"/>
      <c r="I26" s="9"/>
      <c r="J26" s="9"/>
      <c r="K26" s="20"/>
      <c r="L26" s="13"/>
      <c r="M26" s="8"/>
      <c r="N26" s="8"/>
      <c r="O26" s="8"/>
      <c r="P26" s="8"/>
      <c r="Q26" s="13"/>
      <c r="R26" s="8"/>
      <c r="S26" s="8"/>
      <c r="W26" s="20"/>
      <c r="X26" s="13"/>
      <c r="Y26" s="8"/>
      <c r="Z26" s="8"/>
      <c r="AA26" s="21"/>
      <c r="AB26" s="21"/>
      <c r="AC26" s="13"/>
      <c r="AD26" s="8"/>
      <c r="AE26" s="8"/>
      <c r="AF26" s="9"/>
      <c r="AG26" s="7"/>
    </row>
    <row r="27" spans="1:33" x14ac:dyDescent="0.2">
      <c r="A27" s="13">
        <v>1650</v>
      </c>
      <c r="B27" s="8">
        <f t="shared" si="1"/>
        <v>0.38260058850401296</v>
      </c>
      <c r="C27" s="8">
        <f t="shared" si="2"/>
        <v>2.5256254663113866</v>
      </c>
      <c r="D27" s="8">
        <f t="shared" si="3"/>
        <v>0.71190282581895348</v>
      </c>
      <c r="E27" s="8">
        <f t="shared" si="0"/>
        <v>0.27237444011600143</v>
      </c>
      <c r="F27" s="13"/>
      <c r="G27" s="9">
        <f t="shared" si="4"/>
        <v>1376.85</v>
      </c>
      <c r="H27" s="9"/>
      <c r="I27" s="9"/>
      <c r="J27" s="9"/>
      <c r="K27" s="20"/>
      <c r="L27" s="13"/>
      <c r="M27" s="8"/>
      <c r="N27" s="8"/>
      <c r="O27" s="8"/>
      <c r="P27" s="8"/>
      <c r="Q27" s="13"/>
      <c r="R27" s="8"/>
      <c r="S27" s="8"/>
      <c r="W27" s="20"/>
      <c r="X27" s="13"/>
      <c r="Y27" s="8"/>
      <c r="Z27" s="8"/>
      <c r="AA27" s="21"/>
      <c r="AB27" s="21"/>
      <c r="AC27" s="13"/>
      <c r="AD27" s="8"/>
      <c r="AE27" s="8"/>
      <c r="AF27" s="9"/>
      <c r="AG27" s="7"/>
    </row>
    <row r="28" spans="1:33" x14ac:dyDescent="0.2">
      <c r="A28" s="13">
        <v>1700</v>
      </c>
      <c r="B28" s="8">
        <f t="shared" si="1"/>
        <v>0.50993270964321669</v>
      </c>
      <c r="C28" s="8">
        <f t="shared" si="2"/>
        <v>2.8908673978265456</v>
      </c>
      <c r="D28" s="8">
        <f t="shared" si="3"/>
        <v>0.79417020853658593</v>
      </c>
      <c r="E28" s="8">
        <f t="shared" si="0"/>
        <v>0.40497336635697972</v>
      </c>
      <c r="F28" s="13"/>
      <c r="G28" s="9">
        <f t="shared" si="4"/>
        <v>1426.85</v>
      </c>
      <c r="H28" s="9"/>
      <c r="I28" s="9"/>
      <c r="J28" s="9"/>
      <c r="K28" s="20"/>
      <c r="L28" s="13"/>
      <c r="M28" s="8"/>
      <c r="N28" s="8"/>
      <c r="O28" s="8"/>
      <c r="P28" s="8"/>
      <c r="Q28" s="13"/>
      <c r="R28" s="8"/>
      <c r="S28" s="8"/>
      <c r="W28" s="20"/>
      <c r="X28" s="13"/>
      <c r="Y28" s="8"/>
      <c r="Z28" s="8"/>
      <c r="AA28" s="21"/>
      <c r="AB28" s="21"/>
      <c r="AC28" s="13"/>
      <c r="AD28" s="8"/>
      <c r="AE28" s="8"/>
      <c r="AF28" s="9"/>
      <c r="AG28" s="7"/>
    </row>
    <row r="29" spans="1:33" x14ac:dyDescent="0.2">
      <c r="A29" s="13">
        <v>1750</v>
      </c>
      <c r="B29" s="8">
        <f t="shared" si="1"/>
        <v>0.66857564390025082</v>
      </c>
      <c r="C29" s="8">
        <f t="shared" si="2"/>
        <v>3.283488042569684</v>
      </c>
      <c r="D29" s="8">
        <f t="shared" si="3"/>
        <v>0.87325603860825685</v>
      </c>
      <c r="E29" s="8">
        <f t="shared" si="0"/>
        <v>0.58383771830229758</v>
      </c>
      <c r="F29" s="13"/>
      <c r="G29" s="9">
        <f t="shared" si="4"/>
        <v>1476.85</v>
      </c>
      <c r="H29" s="9"/>
      <c r="I29" s="9"/>
      <c r="J29" s="9"/>
      <c r="K29" s="20"/>
      <c r="L29" s="13"/>
      <c r="M29" s="8"/>
      <c r="N29" s="8"/>
      <c r="O29" s="8"/>
      <c r="P29" s="8"/>
      <c r="Q29" s="13"/>
      <c r="R29" s="8"/>
      <c r="S29" s="8"/>
      <c r="W29" s="20"/>
      <c r="X29" s="13"/>
      <c r="Y29" s="8"/>
      <c r="Z29" s="8"/>
      <c r="AA29" s="21"/>
      <c r="AB29" s="21"/>
      <c r="AC29" s="13"/>
      <c r="AD29" s="8"/>
      <c r="AE29" s="8"/>
      <c r="AF29" s="9"/>
      <c r="AG29" s="7"/>
    </row>
    <row r="30" spans="1:33" x14ac:dyDescent="0.2">
      <c r="A30" s="13">
        <v>1800</v>
      </c>
      <c r="B30" s="8">
        <f t="shared" si="1"/>
        <v>0.86348103845092572</v>
      </c>
      <c r="C30" s="8">
        <f t="shared" si="2"/>
        <v>3.7031395704423558</v>
      </c>
      <c r="D30" s="8">
        <f t="shared" si="3"/>
        <v>0.95192416270792435</v>
      </c>
      <c r="E30" s="8">
        <f t="shared" si="0"/>
        <v>0.82196846454156647</v>
      </c>
      <c r="F30" s="13"/>
      <c r="G30" s="9">
        <f t="shared" si="4"/>
        <v>1526.85</v>
      </c>
      <c r="H30" s="9"/>
      <c r="I30" s="9"/>
      <c r="J30" s="9"/>
      <c r="K30" s="20"/>
      <c r="L30" s="13"/>
      <c r="M30" s="8"/>
      <c r="N30" s="8"/>
      <c r="O30" s="8"/>
      <c r="P30" s="8"/>
      <c r="Q30" s="13"/>
      <c r="R30" s="8"/>
      <c r="S30" s="8"/>
      <c r="W30" s="20"/>
      <c r="X30" s="13"/>
      <c r="Y30" s="8"/>
      <c r="Z30" s="8"/>
      <c r="AA30" s="21"/>
      <c r="AB30" s="21"/>
      <c r="AC30" s="13"/>
      <c r="AD30" s="8"/>
      <c r="AE30" s="8"/>
      <c r="AF30" s="9"/>
      <c r="AG30" s="7"/>
    </row>
    <row r="31" spans="1:33" x14ac:dyDescent="0.2">
      <c r="A31" s="13">
        <v>1830</v>
      </c>
      <c r="B31" s="8">
        <f t="shared" si="1"/>
        <v>1</v>
      </c>
      <c r="C31" s="8">
        <f t="shared" si="2"/>
        <v>3.9677178098979677</v>
      </c>
      <c r="D31" s="8">
        <f t="shared" si="3"/>
        <v>1</v>
      </c>
      <c r="E31" s="8">
        <f t="shared" si="0"/>
        <v>1</v>
      </c>
      <c r="F31" s="13"/>
      <c r="G31" s="9">
        <f t="shared" si="4"/>
        <v>1556.85</v>
      </c>
      <c r="H31" s="9"/>
      <c r="I31" s="9"/>
      <c r="J31" s="9"/>
      <c r="K31" s="20"/>
      <c r="L31" s="13"/>
      <c r="M31" s="8"/>
      <c r="N31" s="8"/>
      <c r="O31" s="8"/>
      <c r="P31" s="8"/>
      <c r="Q31" s="13"/>
      <c r="R31" s="8"/>
      <c r="S31" s="8"/>
      <c r="W31" s="20"/>
      <c r="X31" s="13"/>
      <c r="Y31" s="8"/>
      <c r="Z31" s="8"/>
      <c r="AA31" s="21"/>
      <c r="AB31" s="21"/>
      <c r="AC31" s="13"/>
      <c r="AD31" s="8"/>
      <c r="AE31" s="8"/>
      <c r="AF31" s="9"/>
      <c r="AG31" s="7"/>
    </row>
    <row r="32" spans="1:33" x14ac:dyDescent="0.2">
      <c r="A32" s="7"/>
      <c r="B32" s="9"/>
      <c r="C32" s="9"/>
      <c r="D32" s="7"/>
      <c r="E32" s="7"/>
      <c r="F32" s="13"/>
      <c r="G32" s="9"/>
      <c r="H32" s="9"/>
      <c r="I32" s="9"/>
      <c r="J32" s="9"/>
      <c r="K32" s="7"/>
      <c r="L32" s="7"/>
      <c r="M32" s="9"/>
      <c r="N32" s="9"/>
      <c r="O32" s="9"/>
      <c r="P32" s="9"/>
      <c r="Q32" s="13"/>
      <c r="R32" s="9"/>
      <c r="S32" s="9"/>
      <c r="T32" s="9"/>
      <c r="U32" s="9"/>
      <c r="V32" s="7"/>
      <c r="W32" s="20"/>
      <c r="X32" s="13"/>
      <c r="Y32" s="8"/>
      <c r="Z32" s="8"/>
      <c r="AA32" s="21"/>
      <c r="AB32" s="21"/>
      <c r="AC32" s="13"/>
      <c r="AD32" s="8"/>
      <c r="AE32" s="8"/>
      <c r="AF32" s="9"/>
      <c r="AG32" s="7"/>
    </row>
    <row r="33" spans="1:33" x14ac:dyDescent="0.2">
      <c r="A33" s="10" t="s">
        <v>26</v>
      </c>
      <c r="B33" s="7"/>
      <c r="C33" s="7"/>
      <c r="D33" s="7"/>
      <c r="E33" s="7"/>
      <c r="F33" s="7"/>
      <c r="G33" s="9"/>
      <c r="H33" s="9"/>
      <c r="I33" s="9"/>
      <c r="J33" s="9"/>
      <c r="K33" s="7"/>
      <c r="L33" s="13"/>
      <c r="M33" s="9"/>
      <c r="N33" s="9"/>
      <c r="O33" s="9"/>
      <c r="P33" s="9"/>
      <c r="Q33" s="13"/>
      <c r="R33" s="9"/>
      <c r="S33" s="9"/>
      <c r="T33" s="9"/>
      <c r="U33" s="9"/>
      <c r="V33" s="7"/>
      <c r="W33" s="9"/>
      <c r="X33" s="9"/>
      <c r="Y33" s="9"/>
      <c r="Z33" s="9"/>
      <c r="AA33" s="9"/>
      <c r="AB33" s="13"/>
      <c r="AC33" s="9"/>
      <c r="AD33" s="9"/>
      <c r="AE33" s="9"/>
      <c r="AF33" s="9"/>
      <c r="AG33" s="7"/>
    </row>
    <row r="34" spans="1:33" x14ac:dyDescent="0.2">
      <c r="A34" s="10" t="s">
        <v>22</v>
      </c>
      <c r="B34" s="7"/>
      <c r="C34" s="15">
        <v>0.6</v>
      </c>
      <c r="D34" s="14" t="s">
        <v>23</v>
      </c>
      <c r="E34" s="15">
        <f>1-C34</f>
        <v>0.4</v>
      </c>
      <c r="F34" s="7"/>
      <c r="G34" s="9"/>
      <c r="H34" s="9"/>
      <c r="I34" s="9"/>
      <c r="J34" s="9"/>
      <c r="K34" s="7"/>
      <c r="L34" s="7"/>
      <c r="M34" s="9"/>
      <c r="N34" s="9"/>
      <c r="O34" s="9"/>
      <c r="P34" s="9"/>
      <c r="Q34" s="13"/>
      <c r="R34" s="9"/>
      <c r="S34" s="9"/>
      <c r="T34" s="9"/>
      <c r="U34" s="9"/>
      <c r="V34" s="7"/>
      <c r="W34" s="7"/>
      <c r="X34" s="9"/>
      <c r="Y34" s="9"/>
      <c r="Z34" s="9"/>
      <c r="AA34" s="9"/>
      <c r="AB34" s="13"/>
      <c r="AC34" s="9"/>
      <c r="AD34" s="9"/>
      <c r="AE34" s="9"/>
      <c r="AF34" s="9"/>
      <c r="AG34" s="7"/>
    </row>
    <row r="35" spans="1:33" x14ac:dyDescent="0.2">
      <c r="A35" s="10" t="s">
        <v>17</v>
      </c>
      <c r="B35" s="7"/>
      <c r="C35" s="7"/>
      <c r="D35" s="7"/>
      <c r="E35" s="7"/>
      <c r="F35" s="7"/>
      <c r="G35" s="9"/>
      <c r="H35" s="9"/>
      <c r="I35" s="9"/>
      <c r="J35" s="9"/>
      <c r="K35" s="7"/>
      <c r="L35" s="13"/>
      <c r="M35" s="9"/>
      <c r="N35" s="9"/>
      <c r="O35" s="9"/>
      <c r="P35" s="9"/>
      <c r="Q35" s="13"/>
      <c r="R35" s="9"/>
      <c r="S35" s="9"/>
      <c r="T35" s="9"/>
      <c r="U35" s="9"/>
      <c r="V35" s="7"/>
      <c r="W35" s="7"/>
      <c r="X35" s="9"/>
      <c r="Y35" s="9"/>
      <c r="Z35" s="9"/>
      <c r="AA35" s="9"/>
      <c r="AB35" s="13"/>
      <c r="AC35" s="9"/>
      <c r="AD35" s="9"/>
      <c r="AE35" s="9"/>
      <c r="AF35" s="9"/>
      <c r="AG35" s="7"/>
    </row>
    <row r="36" spans="1:33" x14ac:dyDescent="0.2">
      <c r="A36" s="7"/>
      <c r="B36" s="7"/>
      <c r="C36" s="7"/>
      <c r="D36" s="7"/>
      <c r="E36" s="7"/>
      <c r="F36" s="7"/>
      <c r="G36" s="9"/>
      <c r="H36" s="9"/>
      <c r="I36" s="9"/>
      <c r="J36" s="9"/>
      <c r="K36" s="7"/>
      <c r="L36" s="9"/>
      <c r="M36" s="9"/>
      <c r="N36" s="9"/>
      <c r="O36" s="9"/>
      <c r="P36" s="9"/>
      <c r="Q36" s="13"/>
      <c r="R36" s="9"/>
      <c r="S36" s="9"/>
      <c r="T36" s="9"/>
      <c r="U36" s="9"/>
      <c r="V36" s="7"/>
      <c r="W36" s="7"/>
      <c r="X36" s="9"/>
      <c r="Y36" s="9"/>
      <c r="Z36" s="9"/>
      <c r="AA36" s="9"/>
      <c r="AB36" s="13"/>
      <c r="AC36" s="9"/>
      <c r="AD36" s="9"/>
      <c r="AE36" s="9"/>
      <c r="AF36" s="9"/>
      <c r="AG36" s="7"/>
    </row>
    <row r="37" spans="1:33" x14ac:dyDescent="0.2">
      <c r="A37" s="10" t="s">
        <v>21</v>
      </c>
      <c r="B37" s="7"/>
      <c r="C37" s="10" t="s">
        <v>33</v>
      </c>
      <c r="D37" s="7"/>
      <c r="E37" s="7"/>
      <c r="F37" s="7"/>
      <c r="G37" s="9"/>
      <c r="H37" s="9"/>
      <c r="I37" s="9"/>
      <c r="J37" s="9"/>
      <c r="K37" s="7"/>
      <c r="L37" s="7"/>
      <c r="M37" s="9"/>
      <c r="N37" s="9"/>
      <c r="O37" s="9"/>
      <c r="P37" s="9"/>
      <c r="Q37" s="13"/>
      <c r="R37" s="9"/>
      <c r="S37" s="9"/>
      <c r="T37" s="9"/>
      <c r="U37" s="9"/>
      <c r="V37" s="7"/>
      <c r="W37" s="7"/>
      <c r="X37" s="9"/>
      <c r="Y37" s="9"/>
      <c r="Z37" s="9"/>
      <c r="AA37" s="9"/>
      <c r="AB37" s="13"/>
      <c r="AC37" s="9"/>
      <c r="AD37" s="9"/>
      <c r="AE37" s="9"/>
      <c r="AF37" s="9"/>
      <c r="AG37" s="7"/>
    </row>
    <row r="38" spans="1:33" x14ac:dyDescent="0.2">
      <c r="A38" s="10" t="s">
        <v>29</v>
      </c>
      <c r="B38" s="11">
        <v>1753.877968412449</v>
      </c>
      <c r="C38" s="10" t="s">
        <v>29</v>
      </c>
      <c r="D38" s="11">
        <v>1587.6609662095045</v>
      </c>
      <c r="E38" s="7"/>
      <c r="F38" s="7"/>
      <c r="G38" s="9"/>
      <c r="H38" s="9"/>
      <c r="I38" s="9"/>
      <c r="J38" s="9"/>
      <c r="K38" s="7"/>
      <c r="L38" s="7"/>
      <c r="M38" s="9"/>
      <c r="N38" s="9"/>
      <c r="O38" s="9"/>
      <c r="P38" s="9"/>
      <c r="Q38" s="13"/>
      <c r="R38" s="9"/>
      <c r="S38" s="9"/>
      <c r="T38" s="9"/>
      <c r="U38" s="9"/>
      <c r="V38" s="7"/>
      <c r="W38" s="7"/>
      <c r="X38" s="9"/>
      <c r="Y38" s="9"/>
      <c r="Z38" s="9"/>
      <c r="AA38" s="9"/>
      <c r="AB38" s="13"/>
      <c r="AC38" s="9"/>
      <c r="AD38" s="9"/>
      <c r="AE38" s="9"/>
      <c r="AF38" s="9"/>
      <c r="AG38" s="7"/>
    </row>
    <row r="39" spans="1:33" x14ac:dyDescent="0.2">
      <c r="A39" s="7" t="s">
        <v>31</v>
      </c>
      <c r="B39" s="8">
        <f>EXP(-$C$12/$G$9*(1/B38-1/$B$12))</f>
        <v>0.68232954256139478</v>
      </c>
      <c r="C39" s="7" t="s">
        <v>31</v>
      </c>
      <c r="D39" s="8">
        <f>EXP(-$C$12/$G$9*(1/D38-1/$B$12))</f>
        <v>0.26072422865414985</v>
      </c>
      <c r="E39" s="7"/>
      <c r="F39" s="7"/>
      <c r="G39" s="9"/>
      <c r="H39" s="9"/>
      <c r="I39" s="9"/>
      <c r="J39" s="9"/>
      <c r="K39" s="7"/>
      <c r="L39" s="7"/>
      <c r="M39" s="9"/>
      <c r="N39" s="9"/>
      <c r="O39" s="9"/>
      <c r="P39" s="9"/>
      <c r="Q39" s="13"/>
      <c r="R39" s="9"/>
      <c r="S39" s="9"/>
      <c r="T39" s="9"/>
      <c r="U39" s="9"/>
      <c r="V39" s="7"/>
      <c r="W39" s="7"/>
      <c r="X39" s="9"/>
      <c r="Y39" s="9"/>
      <c r="Z39" s="9"/>
      <c r="AA39" s="9"/>
      <c r="AB39" s="13"/>
      <c r="AC39" s="9"/>
      <c r="AD39" s="9"/>
      <c r="AE39" s="9"/>
      <c r="AF39" s="9"/>
      <c r="AG39" s="7"/>
    </row>
    <row r="40" spans="1:33" x14ac:dyDescent="0.2">
      <c r="A40" s="7" t="s">
        <v>32</v>
      </c>
      <c r="B40" s="8">
        <f>EXP(-$C$11/$G$9*(1/B38-1/$B$11))</f>
        <v>3.3150742667737823</v>
      </c>
      <c r="C40" s="7" t="s">
        <v>32</v>
      </c>
      <c r="D40" s="8">
        <f>EXP(-$C$11/$G$9*(1/D38-1/$B$11))</f>
        <v>2.1089141156346374</v>
      </c>
      <c r="E40" s="7"/>
      <c r="F40" s="7"/>
      <c r="G40" s="9"/>
      <c r="H40" s="9"/>
      <c r="I40" s="9"/>
      <c r="J40" s="9"/>
      <c r="K40" s="7"/>
      <c r="L40" s="7"/>
      <c r="M40" s="9"/>
      <c r="N40" s="9"/>
      <c r="O40" s="9"/>
      <c r="P40" s="9"/>
      <c r="Q40" s="13"/>
      <c r="R40" s="9"/>
      <c r="S40" s="9"/>
      <c r="T40" s="9"/>
      <c r="U40" s="9"/>
      <c r="V40" s="7"/>
      <c r="W40" s="7"/>
      <c r="X40" s="9"/>
      <c r="Y40" s="9"/>
      <c r="Z40" s="9"/>
      <c r="AA40" s="9"/>
      <c r="AB40" s="13"/>
      <c r="AC40" s="9"/>
      <c r="AD40" s="9"/>
      <c r="AE40" s="9"/>
      <c r="AF40" s="9"/>
      <c r="AG40" s="7"/>
    </row>
    <row r="41" spans="1:33" x14ac:dyDescent="0.2">
      <c r="A41" s="7" t="s">
        <v>30</v>
      </c>
      <c r="B41" s="8">
        <f>(1-B40)/(B39-B40)</f>
        <v>0.8793386785596391</v>
      </c>
      <c r="C41" s="7" t="s">
        <v>30</v>
      </c>
      <c r="D41" s="8">
        <f>(1-D40)/(D39-D40)</f>
        <v>0.60000009925730369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33" x14ac:dyDescent="0.2">
      <c r="A42" s="7" t="s">
        <v>34</v>
      </c>
      <c r="B42" s="8">
        <f>B41*B39</f>
        <v>0.59999875829813987</v>
      </c>
      <c r="C42" s="10" t="s">
        <v>19</v>
      </c>
      <c r="D42" s="12">
        <f>(D41-E34)^2*1000</f>
        <v>40.000039702931318</v>
      </c>
      <c r="E42" s="7"/>
      <c r="F42" s="7"/>
      <c r="G42" s="7"/>
      <c r="H42" s="7"/>
      <c r="I42" s="7"/>
      <c r="J42" s="7"/>
      <c r="K42" s="7"/>
    </row>
    <row r="43" spans="1:33" x14ac:dyDescent="0.2">
      <c r="A43" s="10" t="s">
        <v>19</v>
      </c>
      <c r="B43" s="12">
        <f>(B42-C34)^2*1000</f>
        <v>1.5418235094024824E-9</v>
      </c>
      <c r="C43" s="7"/>
      <c r="D43" s="7"/>
      <c r="E43" s="7"/>
      <c r="F43" s="7"/>
      <c r="G43" s="7"/>
      <c r="H43" s="7"/>
      <c r="I43" s="7"/>
      <c r="J43" s="7"/>
      <c r="K43" s="7"/>
    </row>
    <row r="44" spans="1:3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33" x14ac:dyDescent="0.2">
      <c r="A45" s="7" t="s">
        <v>20</v>
      </c>
      <c r="B45" s="7"/>
      <c r="C45" s="7" t="s">
        <v>35</v>
      </c>
      <c r="D45" s="7"/>
      <c r="E45" s="7" t="s">
        <v>36</v>
      </c>
      <c r="F45" s="7"/>
      <c r="G45" s="7"/>
      <c r="H45" s="7"/>
      <c r="I45" s="7"/>
      <c r="J45" s="7"/>
      <c r="K45" s="7"/>
    </row>
    <row r="46" spans="1:33" x14ac:dyDescent="0.2">
      <c r="A46" s="7" t="s">
        <v>18</v>
      </c>
      <c r="B46" s="7" t="s">
        <v>11</v>
      </c>
      <c r="C46" s="7" t="s">
        <v>18</v>
      </c>
      <c r="D46" s="7" t="s">
        <v>11</v>
      </c>
      <c r="E46" s="7" t="s">
        <v>18</v>
      </c>
      <c r="F46" s="7" t="s">
        <v>11</v>
      </c>
      <c r="G46" s="7"/>
      <c r="H46" s="7"/>
      <c r="I46" s="7"/>
      <c r="J46" s="7"/>
      <c r="K46" s="7"/>
    </row>
    <row r="47" spans="1:33" x14ac:dyDescent="0.2">
      <c r="A47" s="20">
        <f>C34</f>
        <v>0.6</v>
      </c>
      <c r="B47" s="7">
        <v>1300</v>
      </c>
      <c r="C47" s="7">
        <v>0</v>
      </c>
      <c r="D47" s="9">
        <f>B38</f>
        <v>1753.877968412449</v>
      </c>
      <c r="E47" s="7">
        <v>0</v>
      </c>
      <c r="F47" s="9">
        <f>D38</f>
        <v>1587.6609662095045</v>
      </c>
      <c r="G47" s="7"/>
      <c r="H47" s="7"/>
      <c r="I47" s="7"/>
      <c r="J47" s="7"/>
      <c r="K47" s="7"/>
    </row>
    <row r="48" spans="1:33" x14ac:dyDescent="0.2">
      <c r="A48" s="20">
        <f>C34</f>
        <v>0.6</v>
      </c>
      <c r="B48" s="7">
        <v>1900</v>
      </c>
      <c r="C48" s="7">
        <v>1</v>
      </c>
      <c r="D48" s="9">
        <f>D47</f>
        <v>1753.877968412449</v>
      </c>
      <c r="E48" s="7">
        <v>1</v>
      </c>
      <c r="F48" s="9">
        <f>F47</f>
        <v>1587.6609662095045</v>
      </c>
      <c r="G48" s="7"/>
      <c r="H48" s="7"/>
      <c r="I48" s="7"/>
      <c r="J48" s="7"/>
      <c r="K48" s="7"/>
    </row>
    <row r="49" spans="1:17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7" x14ac:dyDescent="0.2">
      <c r="A50" s="10" t="s">
        <v>37</v>
      </c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7" x14ac:dyDescent="0.2">
      <c r="A51" s="7" t="s">
        <v>40</v>
      </c>
      <c r="B51" s="7" t="s">
        <v>27</v>
      </c>
      <c r="C51" s="7" t="s">
        <v>28</v>
      </c>
      <c r="D51" s="7" t="s">
        <v>25</v>
      </c>
      <c r="E51" s="7" t="s">
        <v>16</v>
      </c>
      <c r="F51" s="7"/>
      <c r="G51" s="7"/>
      <c r="H51" s="7"/>
      <c r="I51" s="7"/>
      <c r="J51" s="7"/>
      <c r="K51" s="7"/>
    </row>
    <row r="52" spans="1:17" x14ac:dyDescent="0.2">
      <c r="A52" s="10">
        <v>1625</v>
      </c>
      <c r="B52" s="8">
        <f>EXP(-$C$12/$G$9*(1/A52-1/$B$12))</f>
        <v>0.32921739283240392</v>
      </c>
      <c r="C52" s="8">
        <f>EXP(-$C$11/$G$9*(1/A52-1/$B$11))</f>
        <v>2.3533453390182797</v>
      </c>
      <c r="D52" s="8">
        <f>(1-C52)/(B52-C52)</f>
        <v>0.66860661726865056</v>
      </c>
      <c r="E52" s="8">
        <f>D52*B52</f>
        <v>0.22011692736767807</v>
      </c>
      <c r="F52" s="7"/>
      <c r="G52" s="7"/>
      <c r="H52" s="7"/>
      <c r="I52" s="7"/>
      <c r="J52" s="7"/>
      <c r="K52" s="7"/>
    </row>
    <row r="53" spans="1:17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7" x14ac:dyDescent="0.2">
      <c r="A54" s="7" t="s">
        <v>41</v>
      </c>
      <c r="B54" s="7"/>
      <c r="C54" s="7"/>
      <c r="D54" s="7" t="s">
        <v>39</v>
      </c>
      <c r="E54" s="7"/>
      <c r="F54" s="7"/>
      <c r="G54" s="7"/>
      <c r="H54" s="7"/>
      <c r="I54" s="7"/>
      <c r="J54" s="7"/>
      <c r="K54" s="7"/>
    </row>
    <row r="55" spans="1:17" x14ac:dyDescent="0.2">
      <c r="A55" s="7" t="s">
        <v>42</v>
      </c>
      <c r="B55" s="8">
        <f>D52-E52</f>
        <v>0.44848968990097249</v>
      </c>
      <c r="C55" s="7"/>
      <c r="D55" s="7"/>
      <c r="E55" s="7" t="s">
        <v>18</v>
      </c>
      <c r="F55" s="7" t="s">
        <v>11</v>
      </c>
      <c r="G55" s="7"/>
      <c r="H55" s="7"/>
      <c r="I55" s="7"/>
      <c r="J55" s="7"/>
      <c r="K55" s="7"/>
    </row>
    <row r="56" spans="1:17" x14ac:dyDescent="0.2">
      <c r="A56" s="7" t="s">
        <v>43</v>
      </c>
      <c r="B56" s="9">
        <f>(D52-C34)/B55*100</f>
        <v>15.297256283371659</v>
      </c>
      <c r="C56" s="7" t="s">
        <v>45</v>
      </c>
      <c r="D56" s="7" t="s">
        <v>14</v>
      </c>
      <c r="E56" s="8">
        <f>D52</f>
        <v>0.66860661726865056</v>
      </c>
      <c r="F56" s="7">
        <f>A52</f>
        <v>1625</v>
      </c>
      <c r="G56" s="7"/>
      <c r="H56" s="7"/>
      <c r="I56" s="7"/>
      <c r="J56" s="7"/>
      <c r="K56" s="7"/>
    </row>
    <row r="57" spans="1:17" x14ac:dyDescent="0.2">
      <c r="A57" s="7" t="s">
        <v>44</v>
      </c>
      <c r="B57" s="9">
        <f>(C34-E52)/B55*100</f>
        <v>84.702743716628333</v>
      </c>
      <c r="C57" s="7" t="s">
        <v>45</v>
      </c>
      <c r="D57" s="7" t="s">
        <v>38</v>
      </c>
      <c r="E57" s="8">
        <f>C34</f>
        <v>0.6</v>
      </c>
      <c r="F57" s="7">
        <f>F56</f>
        <v>1625</v>
      </c>
      <c r="G57" s="7"/>
      <c r="H57" s="7"/>
      <c r="I57" s="7"/>
      <c r="J57" s="7"/>
      <c r="K57" s="7"/>
    </row>
    <row r="58" spans="1:17" x14ac:dyDescent="0.2">
      <c r="A58" s="7"/>
      <c r="B58" s="7"/>
      <c r="C58" s="7"/>
      <c r="D58" s="7" t="s">
        <v>15</v>
      </c>
      <c r="E58" s="8">
        <f>E52</f>
        <v>0.22011692736767807</v>
      </c>
      <c r="F58" s="7">
        <f>F56</f>
        <v>1625</v>
      </c>
      <c r="G58" s="7"/>
      <c r="H58" s="7"/>
      <c r="I58" s="7"/>
      <c r="J58" s="7"/>
      <c r="K58" s="7"/>
    </row>
    <row r="59" spans="1:17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7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7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7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7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3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3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3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30" x14ac:dyDescent="0.2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30" x14ac:dyDescent="0.2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30" x14ac:dyDescent="0.2">
      <c r="A70" s="10"/>
      <c r="B70" s="10"/>
      <c r="C70" s="10"/>
      <c r="D70" s="7"/>
      <c r="E70" s="7"/>
      <c r="F70" s="10"/>
      <c r="G70" s="7"/>
      <c r="H70" s="7"/>
      <c r="I70" s="7"/>
      <c r="J70" s="7"/>
      <c r="K70" s="7"/>
      <c r="L70" s="7"/>
      <c r="M70" s="10"/>
      <c r="N70" s="7"/>
      <c r="O70" s="7"/>
      <c r="P70" s="7"/>
      <c r="Q70" s="7"/>
      <c r="Z70" s="10"/>
      <c r="AA70" s="7"/>
      <c r="AB70" s="7"/>
      <c r="AC70" s="7"/>
      <c r="AD70" s="7"/>
    </row>
    <row r="71" spans="1:30" x14ac:dyDescent="0.2">
      <c r="A71" s="10"/>
      <c r="B71" s="7"/>
      <c r="C71" s="10"/>
      <c r="D71" s="7"/>
      <c r="E71" s="7"/>
      <c r="F71" s="10"/>
      <c r="G71" s="7"/>
      <c r="H71" s="7"/>
      <c r="I71" s="10"/>
      <c r="J71" s="7"/>
      <c r="K71" s="7"/>
      <c r="L71" s="7"/>
      <c r="M71" s="10"/>
      <c r="N71" s="7"/>
      <c r="O71" s="10"/>
      <c r="P71" s="7"/>
      <c r="Q71" s="7"/>
      <c r="Z71" s="10"/>
      <c r="AA71" s="7"/>
      <c r="AB71" s="7"/>
      <c r="AC71" s="7"/>
      <c r="AD71" s="7"/>
    </row>
    <row r="72" spans="1:30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Z72" s="7"/>
      <c r="AA72" s="7"/>
      <c r="AB72" s="7"/>
      <c r="AC72" s="7"/>
      <c r="AD72" s="7"/>
    </row>
    <row r="73" spans="1:30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Z73" s="7"/>
      <c r="AA73" s="7"/>
      <c r="AB73" s="7"/>
      <c r="AC73" s="7"/>
      <c r="AD73" s="7"/>
    </row>
    <row r="74" spans="1:30" x14ac:dyDescent="0.2">
      <c r="A74" s="7"/>
      <c r="B74" s="8"/>
      <c r="C74" s="7"/>
      <c r="D74" s="8"/>
      <c r="E74" s="7"/>
      <c r="F74" s="7"/>
      <c r="G74" s="8"/>
      <c r="H74" s="8"/>
      <c r="I74" s="7"/>
      <c r="J74" s="8"/>
      <c r="K74" s="8"/>
      <c r="L74" s="7"/>
      <c r="M74" s="7"/>
      <c r="N74" s="8"/>
      <c r="O74" s="7"/>
      <c r="P74" s="8"/>
      <c r="Q74" s="7"/>
      <c r="Z74" s="13"/>
      <c r="AA74" s="8"/>
      <c r="AB74" s="8"/>
      <c r="AC74" s="8"/>
      <c r="AD74" s="8"/>
    </row>
    <row r="75" spans="1:30" x14ac:dyDescent="0.2">
      <c r="A75" s="7"/>
      <c r="B75" s="8"/>
      <c r="C75" s="7"/>
      <c r="D75" s="8"/>
      <c r="E75" s="7"/>
      <c r="F75" s="7"/>
      <c r="G75" s="8"/>
      <c r="H75" s="8"/>
      <c r="I75" s="7"/>
      <c r="J75" s="8"/>
      <c r="K75" s="8"/>
      <c r="L75" s="7"/>
      <c r="M75" s="7"/>
      <c r="N75" s="8"/>
      <c r="O75" s="7"/>
      <c r="P75" s="8"/>
      <c r="Q75" s="7"/>
      <c r="Z75" s="13"/>
      <c r="AA75" s="8"/>
      <c r="AB75" s="8"/>
      <c r="AC75" s="8"/>
      <c r="AD75" s="8"/>
    </row>
    <row r="76" spans="1:30" x14ac:dyDescent="0.2">
      <c r="A76" s="7"/>
      <c r="B76" s="8"/>
      <c r="C76" s="7"/>
      <c r="D76" s="8"/>
      <c r="E76" s="7"/>
      <c r="F76" s="7"/>
      <c r="G76" s="8"/>
      <c r="H76" s="8"/>
      <c r="I76" s="7"/>
      <c r="J76" s="8"/>
      <c r="K76" s="8"/>
      <c r="L76" s="7"/>
      <c r="M76" s="7"/>
      <c r="N76" s="8"/>
      <c r="O76" s="7"/>
      <c r="P76" s="8"/>
      <c r="Q76" s="7"/>
      <c r="Z76" s="13"/>
      <c r="AA76" s="8"/>
      <c r="AB76" s="8"/>
      <c r="AC76" s="8"/>
      <c r="AD76" s="8"/>
    </row>
    <row r="77" spans="1:30" x14ac:dyDescent="0.2">
      <c r="A77" s="7"/>
      <c r="B77" s="8"/>
      <c r="C77" s="7"/>
      <c r="D77" s="8"/>
      <c r="E77" s="7"/>
      <c r="F77" s="7"/>
      <c r="G77" s="8"/>
      <c r="H77" s="8"/>
      <c r="I77" s="7"/>
      <c r="J77" s="8"/>
      <c r="K77" s="8"/>
      <c r="L77" s="7"/>
      <c r="M77" s="7"/>
      <c r="N77" s="8"/>
      <c r="O77" s="7"/>
      <c r="P77" s="8"/>
      <c r="Q77" s="7"/>
      <c r="Z77" s="13"/>
      <c r="AA77" s="8"/>
      <c r="AB77" s="8"/>
      <c r="AC77" s="8"/>
      <c r="AD77" s="8"/>
    </row>
    <row r="78" spans="1:30" x14ac:dyDescent="0.2">
      <c r="A78" s="7"/>
      <c r="B78" s="8"/>
      <c r="C78" s="7"/>
      <c r="D78" s="8"/>
      <c r="E78" s="7"/>
      <c r="F78" s="7"/>
      <c r="G78" s="8"/>
      <c r="H78" s="8"/>
      <c r="I78" s="7"/>
      <c r="J78" s="8"/>
      <c r="K78" s="8"/>
      <c r="L78" s="7"/>
      <c r="M78" s="7"/>
      <c r="N78" s="8"/>
      <c r="O78" s="7"/>
      <c r="P78" s="8"/>
      <c r="Q78" s="7"/>
      <c r="Z78" s="13"/>
      <c r="AA78" s="8"/>
      <c r="AB78" s="8"/>
      <c r="AC78" s="8"/>
      <c r="AD78" s="8"/>
    </row>
    <row r="79" spans="1:30" x14ac:dyDescent="0.2">
      <c r="A79" s="7"/>
      <c r="B79" s="8"/>
      <c r="C79" s="7"/>
      <c r="D79" s="8"/>
      <c r="E79" s="7"/>
      <c r="F79" s="7"/>
      <c r="G79" s="8"/>
      <c r="H79" s="8"/>
      <c r="I79" s="7"/>
      <c r="J79" s="8"/>
      <c r="K79" s="8"/>
      <c r="L79" s="7"/>
      <c r="M79" s="7"/>
      <c r="N79" s="8"/>
      <c r="O79" s="7"/>
      <c r="P79" s="8"/>
      <c r="Q79" s="7"/>
      <c r="Z79" s="13"/>
      <c r="AA79" s="8"/>
      <c r="AB79" s="8"/>
      <c r="AC79" s="8"/>
      <c r="AD79" s="8"/>
    </row>
    <row r="80" spans="1:30" x14ac:dyDescent="0.2">
      <c r="A80" s="7"/>
      <c r="B80" s="8"/>
      <c r="C80" s="7"/>
      <c r="D80" s="8"/>
      <c r="E80" s="7"/>
      <c r="F80" s="7"/>
      <c r="G80" s="8"/>
      <c r="H80" s="8"/>
      <c r="I80" s="7"/>
      <c r="J80" s="8"/>
      <c r="K80" s="8"/>
      <c r="L80" s="7"/>
      <c r="M80" s="7"/>
      <c r="N80" s="8"/>
      <c r="O80" s="7"/>
      <c r="P80" s="8"/>
      <c r="Q80" s="7"/>
      <c r="Z80" s="13"/>
      <c r="AA80" s="8"/>
      <c r="AB80" s="8"/>
      <c r="AC80" s="8"/>
      <c r="AD80" s="8"/>
    </row>
    <row r="81" spans="1:32" x14ac:dyDescent="0.2">
      <c r="A81" s="7"/>
      <c r="B81" s="8"/>
      <c r="C81" s="7"/>
      <c r="D81" s="8"/>
      <c r="E81" s="7"/>
      <c r="F81" s="7"/>
      <c r="G81" s="8"/>
      <c r="H81" s="8"/>
      <c r="I81" s="7"/>
      <c r="J81" s="8"/>
      <c r="K81" s="8"/>
      <c r="L81" s="7"/>
      <c r="M81" s="7"/>
      <c r="N81" s="8"/>
      <c r="O81" s="7"/>
      <c r="P81" s="8"/>
      <c r="Q81" s="7"/>
      <c r="Z81" s="13"/>
      <c r="AA81" s="8"/>
      <c r="AB81" s="8"/>
      <c r="AC81" s="8"/>
      <c r="AD81" s="8"/>
    </row>
    <row r="82" spans="1:32" x14ac:dyDescent="0.2">
      <c r="A82" s="7"/>
      <c r="B82" s="8"/>
      <c r="C82" s="7"/>
      <c r="D82" s="8"/>
      <c r="E82" s="7"/>
      <c r="F82" s="7"/>
      <c r="G82" s="8"/>
      <c r="H82" s="8"/>
      <c r="I82" s="7"/>
      <c r="J82" s="8"/>
      <c r="K82" s="8"/>
      <c r="L82" s="7"/>
      <c r="M82" s="7"/>
      <c r="N82" s="8"/>
      <c r="O82" s="7"/>
      <c r="P82" s="8"/>
      <c r="Q82" s="7"/>
      <c r="Z82" s="13"/>
      <c r="AA82" s="8"/>
      <c r="AB82" s="8"/>
      <c r="AC82" s="8"/>
      <c r="AD82" s="8"/>
    </row>
    <row r="83" spans="1:32" x14ac:dyDescent="0.2">
      <c r="A83" s="7"/>
      <c r="B83" s="8"/>
      <c r="C83" s="7"/>
      <c r="D83" s="8"/>
      <c r="E83" s="7"/>
      <c r="F83" s="7"/>
      <c r="G83" s="8"/>
      <c r="H83" s="8"/>
      <c r="I83" s="7"/>
      <c r="J83" s="8"/>
      <c r="K83" s="8"/>
      <c r="M83" s="7"/>
      <c r="N83" s="8"/>
      <c r="O83" s="8"/>
      <c r="P83" s="7"/>
      <c r="Q83" s="8"/>
      <c r="Z83" s="13"/>
      <c r="AA83" s="8"/>
      <c r="AB83" s="8"/>
      <c r="AC83" s="8"/>
      <c r="AD83" s="8"/>
    </row>
    <row r="84" spans="1:32" x14ac:dyDescent="0.2">
      <c r="A84" s="7"/>
      <c r="B84" s="8"/>
      <c r="C84" s="7"/>
      <c r="D84" s="8"/>
      <c r="E84" s="7"/>
      <c r="F84" s="7"/>
      <c r="G84" s="8"/>
      <c r="H84" s="8"/>
      <c r="I84" s="7"/>
      <c r="J84" s="8"/>
      <c r="K84" s="8"/>
      <c r="M84" s="7"/>
      <c r="N84" s="8"/>
      <c r="O84" s="8"/>
      <c r="P84" s="7"/>
      <c r="Q84" s="8"/>
      <c r="Z84" s="13"/>
      <c r="AA84" s="8"/>
      <c r="AB84" s="8"/>
      <c r="AC84" s="8"/>
      <c r="AD84" s="8"/>
    </row>
    <row r="85" spans="1:32" x14ac:dyDescent="0.2">
      <c r="A85" s="7"/>
      <c r="B85" s="8"/>
      <c r="C85" s="7"/>
      <c r="D85" s="8"/>
      <c r="E85" s="7"/>
      <c r="F85" s="7"/>
      <c r="G85" s="8"/>
      <c r="H85" s="8"/>
      <c r="I85" s="7"/>
      <c r="J85" s="8"/>
      <c r="K85" s="8"/>
      <c r="M85" s="7"/>
      <c r="N85" s="8"/>
      <c r="O85" s="8"/>
      <c r="P85" s="7"/>
      <c r="Q85" s="8"/>
      <c r="R85" s="8"/>
    </row>
    <row r="86" spans="1:32" x14ac:dyDescent="0.2">
      <c r="A86" s="7"/>
      <c r="B86" s="8"/>
      <c r="C86" s="7"/>
      <c r="D86" s="8"/>
      <c r="E86" s="7"/>
      <c r="F86" s="7"/>
      <c r="G86" s="8"/>
      <c r="H86" s="8"/>
      <c r="I86" s="7"/>
      <c r="J86" s="8"/>
      <c r="K86" s="8"/>
      <c r="M86" s="7"/>
      <c r="N86" s="8"/>
      <c r="O86" s="8"/>
      <c r="P86" s="7"/>
      <c r="Q86" s="8"/>
      <c r="R86" s="8"/>
    </row>
    <row r="87" spans="1:32" x14ac:dyDescent="0.2">
      <c r="A87" s="7"/>
      <c r="B87" s="8"/>
      <c r="C87" s="7"/>
      <c r="D87" s="8"/>
      <c r="E87" s="7"/>
      <c r="F87" s="7"/>
      <c r="G87" s="8"/>
      <c r="H87" s="8"/>
      <c r="I87" s="7"/>
      <c r="J87" s="8"/>
      <c r="K87" s="8"/>
      <c r="M87" s="7"/>
      <c r="N87" s="8"/>
      <c r="O87" s="8"/>
      <c r="P87" s="7"/>
      <c r="Q87" s="8"/>
      <c r="R87" s="8"/>
      <c r="S87" s="5"/>
    </row>
    <row r="88" spans="1:32" x14ac:dyDescent="0.2">
      <c r="A88" s="7"/>
      <c r="B88" s="8"/>
      <c r="C88" s="7"/>
      <c r="D88" s="8"/>
      <c r="E88" s="7"/>
      <c r="F88" s="7"/>
      <c r="G88" s="8"/>
      <c r="H88" s="8"/>
      <c r="I88" s="7"/>
      <c r="J88" s="8"/>
      <c r="K88" s="8"/>
      <c r="M88" s="7"/>
      <c r="N88" s="8"/>
      <c r="O88" s="8"/>
      <c r="P88" s="7"/>
      <c r="Q88" s="8"/>
      <c r="R88" s="8"/>
      <c r="S88" s="5"/>
    </row>
    <row r="89" spans="1:32" x14ac:dyDescent="0.2">
      <c r="A89" s="7"/>
      <c r="B89" s="8"/>
      <c r="C89" s="7"/>
      <c r="D89" s="8"/>
      <c r="E89" s="7"/>
      <c r="F89" s="7"/>
      <c r="G89" s="7"/>
      <c r="H89" s="7"/>
      <c r="I89" s="7"/>
      <c r="J89" s="7"/>
      <c r="K89" s="7"/>
      <c r="S89" s="5"/>
    </row>
    <row r="90" spans="1:32" x14ac:dyDescent="0.2">
      <c r="A90" s="7"/>
      <c r="B90" s="8"/>
      <c r="C90" s="7"/>
      <c r="D90" s="8"/>
      <c r="E90" s="7"/>
      <c r="F90" s="7"/>
      <c r="G90" s="7"/>
      <c r="H90" s="7"/>
      <c r="I90" s="7"/>
      <c r="J90" s="7"/>
      <c r="K90" s="7"/>
    </row>
    <row r="91" spans="1:32" x14ac:dyDescent="0.2">
      <c r="A91" s="7"/>
      <c r="B91" s="8"/>
      <c r="C91" s="7"/>
      <c r="D91" s="8"/>
      <c r="E91" s="7"/>
      <c r="F91" s="7"/>
      <c r="G91" s="7"/>
      <c r="H91" s="7"/>
      <c r="I91" s="7"/>
      <c r="J91" s="7"/>
      <c r="K91" s="7"/>
    </row>
    <row r="92" spans="1:32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32" x14ac:dyDescent="0.2">
      <c r="A93" s="10"/>
      <c r="B93" s="7"/>
      <c r="C93" s="7"/>
      <c r="D93" s="7"/>
      <c r="E93" s="7"/>
      <c r="F93" s="7"/>
      <c r="G93" s="7"/>
      <c r="H93" s="7"/>
      <c r="I93" s="7"/>
      <c r="J93" s="7"/>
      <c r="K93" s="10"/>
      <c r="L93" s="7"/>
      <c r="M93" s="7"/>
      <c r="N93" s="7"/>
    </row>
    <row r="94" spans="1:32" x14ac:dyDescent="0.2">
      <c r="A94" s="10"/>
      <c r="B94" s="7"/>
      <c r="C94" s="15"/>
      <c r="D94" s="7"/>
      <c r="E94" s="7"/>
      <c r="F94" s="7"/>
      <c r="G94" s="7"/>
      <c r="H94" s="7"/>
      <c r="I94" s="7"/>
      <c r="J94" s="7"/>
      <c r="K94" s="10"/>
      <c r="L94" s="7"/>
      <c r="M94" s="15"/>
      <c r="N94" s="14"/>
      <c r="O94" s="15"/>
      <c r="P94" s="7"/>
      <c r="Q94" s="7"/>
      <c r="R94" s="7"/>
      <c r="S94" s="7"/>
    </row>
    <row r="95" spans="1:32" x14ac:dyDescent="0.2">
      <c r="A95" s="10"/>
      <c r="B95" s="7"/>
      <c r="C95" s="7"/>
      <c r="D95" s="7"/>
      <c r="E95" s="7"/>
      <c r="F95" s="10"/>
      <c r="G95" s="7"/>
      <c r="H95" s="7"/>
      <c r="I95" s="7"/>
      <c r="J95" s="7"/>
      <c r="K95" s="10"/>
      <c r="L95" s="7"/>
      <c r="M95" s="7"/>
      <c r="N95" s="7"/>
      <c r="O95" s="7"/>
      <c r="P95" s="10"/>
      <c r="Q95" s="7"/>
      <c r="R95" s="7"/>
      <c r="S95" s="7"/>
      <c r="AA95" s="10"/>
      <c r="AB95" s="7"/>
      <c r="AC95" s="7"/>
      <c r="AD95" s="7"/>
      <c r="AE95" s="7"/>
      <c r="AF95" s="7"/>
    </row>
    <row r="96" spans="1:32" x14ac:dyDescent="0.2">
      <c r="A96" s="10"/>
      <c r="B96" s="7"/>
      <c r="C96" s="7"/>
      <c r="D96" s="7"/>
      <c r="E96" s="7"/>
      <c r="F96" s="7"/>
      <c r="G96" s="7"/>
      <c r="H96" s="7"/>
      <c r="I96" s="7"/>
      <c r="J96" s="7"/>
      <c r="K96" s="10"/>
      <c r="L96" s="7"/>
      <c r="M96" s="7"/>
      <c r="N96" s="7"/>
      <c r="O96" s="7"/>
      <c r="P96" s="7"/>
      <c r="Q96" s="7"/>
      <c r="R96" s="7"/>
      <c r="S96" s="7"/>
      <c r="AA96" s="7"/>
      <c r="AB96" s="7"/>
      <c r="AC96" s="7"/>
      <c r="AD96" s="7"/>
      <c r="AE96" s="7"/>
      <c r="AF96" s="7"/>
    </row>
    <row r="97" spans="1:32" x14ac:dyDescent="0.2">
      <c r="A97" s="10"/>
      <c r="B97" s="11"/>
      <c r="C97" s="7"/>
      <c r="D97" s="7"/>
      <c r="E97" s="7"/>
      <c r="F97" s="10"/>
      <c r="G97" s="11"/>
      <c r="H97" s="7"/>
      <c r="I97" s="7"/>
      <c r="J97" s="7"/>
      <c r="K97" s="16"/>
      <c r="L97" s="17"/>
      <c r="M97" s="7"/>
      <c r="N97" s="7"/>
      <c r="O97" s="7"/>
      <c r="P97" s="16"/>
      <c r="Q97" s="17"/>
      <c r="R97" s="7"/>
      <c r="S97" s="7"/>
      <c r="AA97" s="10"/>
      <c r="AB97" s="7"/>
      <c r="AC97" s="10"/>
      <c r="AD97" s="7"/>
      <c r="AE97" s="7"/>
      <c r="AF97" s="7"/>
    </row>
    <row r="98" spans="1:32" x14ac:dyDescent="0.2">
      <c r="A98" s="10"/>
      <c r="B98" s="19"/>
      <c r="C98" s="7"/>
      <c r="D98" s="7"/>
      <c r="E98" s="7"/>
      <c r="F98" s="10"/>
      <c r="G98" s="19"/>
      <c r="H98" s="7"/>
      <c r="I98" s="7"/>
      <c r="J98" s="7"/>
      <c r="K98" s="16"/>
      <c r="L98" s="18"/>
      <c r="M98" s="7"/>
      <c r="N98" s="7"/>
      <c r="O98" s="7"/>
      <c r="P98" s="16"/>
      <c r="Q98" s="18"/>
      <c r="R98" s="7"/>
      <c r="S98" s="7"/>
      <c r="AA98" s="10"/>
      <c r="AB98" s="11"/>
      <c r="AC98" s="10"/>
      <c r="AD98" s="11"/>
      <c r="AE98" s="7"/>
      <c r="AF98" s="7"/>
    </row>
    <row r="99" spans="1:32" x14ac:dyDescent="0.2">
      <c r="A99" s="7"/>
      <c r="B99" s="8"/>
      <c r="C99" s="7"/>
      <c r="D99" s="7"/>
      <c r="E99" s="7"/>
      <c r="F99" s="7"/>
      <c r="G99" s="8"/>
      <c r="H99" s="7"/>
      <c r="I99" s="7"/>
      <c r="J99" s="7"/>
      <c r="K99" s="7"/>
      <c r="L99" s="8"/>
      <c r="M99" s="7"/>
      <c r="N99" s="7"/>
      <c r="O99" s="7"/>
      <c r="P99" s="7"/>
      <c r="Q99" s="8"/>
      <c r="R99" s="7"/>
      <c r="S99" s="7"/>
      <c r="AA99" s="7"/>
      <c r="AB99" s="8"/>
      <c r="AC99" s="7"/>
      <c r="AD99" s="8"/>
      <c r="AE99" s="7"/>
      <c r="AF99" s="7"/>
    </row>
    <row r="100" spans="1:32" x14ac:dyDescent="0.2">
      <c r="A100" s="7"/>
      <c r="B100" s="8"/>
      <c r="C100" s="7"/>
      <c r="D100" s="7"/>
      <c r="E100" s="7"/>
      <c r="F100" s="7"/>
      <c r="G100" s="8"/>
      <c r="H100" s="7"/>
      <c r="I100" s="7"/>
      <c r="J100" s="7"/>
      <c r="K100" s="7"/>
      <c r="L100" s="8"/>
      <c r="M100" s="7"/>
      <c r="N100" s="7"/>
      <c r="O100" s="7"/>
      <c r="P100" s="7"/>
      <c r="Q100" s="8"/>
      <c r="R100" s="7"/>
      <c r="S100" s="7"/>
      <c r="AA100" s="7"/>
      <c r="AB100" s="8"/>
      <c r="AC100" s="7"/>
      <c r="AD100" s="8"/>
      <c r="AE100" s="7"/>
      <c r="AF100" s="7"/>
    </row>
    <row r="101" spans="1:32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AA101" s="7"/>
      <c r="AB101" s="8"/>
      <c r="AC101" s="7"/>
      <c r="AD101" s="8"/>
      <c r="AE101" s="7"/>
      <c r="AF101" s="7"/>
    </row>
    <row r="102" spans="1:32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AA102" s="7"/>
      <c r="AB102" s="8"/>
      <c r="AC102" s="7"/>
      <c r="AD102" s="8"/>
      <c r="AE102" s="7"/>
      <c r="AF102" s="7"/>
    </row>
    <row r="103" spans="1:32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AA103" s="10"/>
      <c r="AB103" s="12"/>
      <c r="AC103" s="10"/>
      <c r="AD103" s="12"/>
      <c r="AE103" s="7"/>
      <c r="AF103" s="7"/>
    </row>
    <row r="104" spans="1:32" x14ac:dyDescent="0.2">
      <c r="A104" s="7"/>
      <c r="B104" s="9"/>
      <c r="C104" s="7"/>
      <c r="D104" s="7"/>
      <c r="E104" s="7"/>
      <c r="F104" s="7"/>
      <c r="G104" s="9"/>
      <c r="H104" s="7"/>
      <c r="I104" s="7"/>
      <c r="J104" s="7"/>
      <c r="K104" s="7"/>
      <c r="L104" s="9"/>
      <c r="M104" s="7"/>
      <c r="N104" s="7"/>
      <c r="O104" s="7"/>
      <c r="P104" s="7"/>
      <c r="Q104" s="9"/>
      <c r="R104" s="7"/>
      <c r="S104" s="7"/>
      <c r="AA104" s="7"/>
      <c r="AB104" s="7"/>
      <c r="AC104" s="7"/>
      <c r="AD104" s="7"/>
      <c r="AE104" s="7"/>
      <c r="AF104" s="7"/>
    </row>
    <row r="105" spans="1:32" x14ac:dyDescent="0.2">
      <c r="A105" s="7"/>
      <c r="B105" s="9"/>
      <c r="C105" s="7"/>
      <c r="D105" s="7"/>
      <c r="E105" s="7"/>
      <c r="F105" s="7"/>
      <c r="G105" s="9"/>
      <c r="H105" s="7"/>
      <c r="I105" s="7"/>
      <c r="J105" s="7"/>
      <c r="K105" s="7"/>
      <c r="L105" s="9"/>
      <c r="M105" s="7"/>
      <c r="N105" s="7"/>
      <c r="O105" s="7"/>
      <c r="P105" s="7"/>
      <c r="Q105" s="9"/>
      <c r="R105" s="7"/>
      <c r="S105" s="7"/>
      <c r="AA105" s="7"/>
      <c r="AB105" s="7"/>
      <c r="AC105" s="7"/>
      <c r="AD105" s="7"/>
      <c r="AE105" s="7"/>
      <c r="AF105" s="7"/>
    </row>
    <row r="106" spans="1:32" x14ac:dyDescent="0.2">
      <c r="A106" s="10"/>
      <c r="B106" s="7"/>
      <c r="C106" s="7"/>
      <c r="D106" s="7"/>
      <c r="E106" s="7"/>
      <c r="F106" s="10"/>
      <c r="G106" s="7"/>
      <c r="H106" s="7"/>
      <c r="I106" s="7"/>
      <c r="J106" s="7"/>
      <c r="K106" s="10"/>
      <c r="L106" s="7"/>
      <c r="M106" s="7"/>
      <c r="N106" s="7"/>
      <c r="O106" s="7"/>
      <c r="P106" s="10"/>
      <c r="Q106" s="7"/>
      <c r="R106" s="7"/>
      <c r="S106" s="7"/>
      <c r="AA106" s="7"/>
      <c r="AB106" s="7"/>
      <c r="AC106" s="7"/>
      <c r="AD106" s="7"/>
      <c r="AE106" s="7"/>
      <c r="AF106" s="7"/>
    </row>
    <row r="107" spans="1:32" x14ac:dyDescent="0.2">
      <c r="A107" s="7"/>
      <c r="B107" s="20"/>
      <c r="C107" s="7"/>
      <c r="D107" s="7"/>
      <c r="E107" s="7"/>
      <c r="F107" s="7"/>
      <c r="G107" s="7"/>
      <c r="H107" s="7"/>
      <c r="I107" s="7"/>
      <c r="J107" s="7"/>
      <c r="K107" s="7"/>
      <c r="L107" s="20"/>
      <c r="M107" s="7"/>
      <c r="N107" s="7"/>
      <c r="O107" s="7"/>
      <c r="P107" s="7"/>
      <c r="Q107" s="7"/>
      <c r="R107" s="7"/>
      <c r="S107" s="7"/>
      <c r="AA107" s="7"/>
      <c r="AB107" s="9"/>
      <c r="AC107" s="7"/>
      <c r="AD107" s="9"/>
      <c r="AE107" s="7"/>
      <c r="AF107" s="7"/>
    </row>
    <row r="108" spans="1:32" x14ac:dyDescent="0.2">
      <c r="A108" s="7"/>
      <c r="B108" s="13"/>
      <c r="C108" s="7"/>
      <c r="D108" s="7"/>
      <c r="E108" s="7"/>
      <c r="F108" s="9"/>
      <c r="G108" s="9"/>
      <c r="H108" s="9"/>
      <c r="I108" s="9"/>
      <c r="J108" s="7"/>
      <c r="K108" s="7"/>
      <c r="L108" s="13"/>
      <c r="M108" s="7"/>
      <c r="N108" s="7"/>
      <c r="O108" s="7"/>
      <c r="P108" s="9"/>
      <c r="Q108" s="9"/>
      <c r="R108" s="9"/>
      <c r="S108" s="9"/>
      <c r="AA108" s="7"/>
      <c r="AB108" s="9"/>
      <c r="AC108" s="7"/>
      <c r="AD108" s="9"/>
      <c r="AE108" s="7"/>
      <c r="AF108" s="7"/>
    </row>
    <row r="109" spans="1:32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</row>
    <row r="110" spans="1:32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AA110" s="10"/>
      <c r="AB110" s="7"/>
      <c r="AC110" s="7"/>
      <c r="AD110" s="7"/>
      <c r="AE110" s="7"/>
      <c r="AF110" s="7"/>
    </row>
    <row r="111" spans="1:32" x14ac:dyDescent="0.2">
      <c r="A111" s="7"/>
      <c r="B111" s="9"/>
      <c r="C111" s="7"/>
      <c r="D111" s="7"/>
      <c r="E111" s="7"/>
      <c r="F111" s="7"/>
      <c r="G111" s="9"/>
      <c r="H111" s="7"/>
      <c r="I111" s="7"/>
      <c r="J111" s="7"/>
      <c r="K111" s="7"/>
      <c r="L111" s="9"/>
      <c r="M111" s="7"/>
      <c r="N111" s="7"/>
      <c r="O111" s="7"/>
      <c r="P111" s="7"/>
      <c r="Q111" s="9"/>
      <c r="R111" s="7"/>
      <c r="S111" s="7"/>
      <c r="AA111" s="7"/>
      <c r="AB111" s="7"/>
      <c r="AC111" s="7"/>
      <c r="AD111" s="7"/>
      <c r="AE111" s="7"/>
      <c r="AF111" s="7"/>
    </row>
    <row r="112" spans="1:32" x14ac:dyDescent="0.2">
      <c r="A112" s="7"/>
      <c r="B112" s="9"/>
      <c r="C112" s="7"/>
      <c r="D112" s="7"/>
      <c r="E112" s="7"/>
      <c r="F112" s="7"/>
      <c r="G112" s="9"/>
      <c r="H112" s="7"/>
      <c r="I112" s="7"/>
      <c r="J112" s="7"/>
      <c r="K112" s="7"/>
      <c r="L112" s="9"/>
      <c r="M112" s="7"/>
      <c r="N112" s="7"/>
      <c r="O112" s="7"/>
      <c r="P112" s="7"/>
      <c r="Q112" s="9"/>
      <c r="R112" s="7"/>
      <c r="S112" s="7"/>
      <c r="AA112" s="10"/>
      <c r="AB112" s="8"/>
      <c r="AC112" s="8"/>
      <c r="AD112" s="8"/>
      <c r="AE112" s="8"/>
      <c r="AF112" s="7"/>
    </row>
    <row r="113" spans="1:32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AA113" s="7"/>
      <c r="AB113" s="7"/>
      <c r="AC113" s="7"/>
      <c r="AD113" s="7"/>
      <c r="AE113" s="7"/>
      <c r="AF113" s="7"/>
    </row>
    <row r="114" spans="1:32" x14ac:dyDescent="0.2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10"/>
      <c r="L114" s="7"/>
      <c r="M114" s="7"/>
      <c r="N114" s="7"/>
      <c r="AA114" s="7"/>
      <c r="AB114" s="7"/>
      <c r="AC114" s="7"/>
      <c r="AD114" s="7"/>
      <c r="AE114" s="7"/>
      <c r="AF114" s="7"/>
    </row>
    <row r="115" spans="1:32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AA115" s="7"/>
      <c r="AB115" s="8"/>
      <c r="AC115" s="7"/>
      <c r="AD115" s="7"/>
      <c r="AE115" s="7"/>
      <c r="AF115" s="7"/>
    </row>
    <row r="116" spans="1:32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AA116" s="7"/>
      <c r="AB116" s="9"/>
      <c r="AC116" s="7"/>
      <c r="AD116" s="7"/>
      <c r="AE116" s="8"/>
      <c r="AF116" s="7"/>
    </row>
    <row r="117" spans="1:32" x14ac:dyDescent="0.2">
      <c r="A117" s="10"/>
      <c r="B117" s="8"/>
      <c r="C117" s="7"/>
      <c r="D117" s="7"/>
      <c r="E117" s="7"/>
      <c r="F117" s="10"/>
      <c r="G117" s="8"/>
      <c r="H117" s="7"/>
      <c r="I117" s="7"/>
      <c r="J117" s="7"/>
      <c r="K117" s="10"/>
      <c r="L117" s="5"/>
      <c r="P117" s="1"/>
      <c r="Q117" s="5"/>
      <c r="AA117" s="7"/>
      <c r="AB117" s="9"/>
      <c r="AC117" s="7"/>
      <c r="AD117" s="7"/>
      <c r="AE117" s="8"/>
      <c r="AF117" s="7"/>
    </row>
    <row r="118" spans="1:32" x14ac:dyDescent="0.2">
      <c r="A118" s="7"/>
      <c r="B118" s="8"/>
      <c r="C118" s="7"/>
      <c r="D118" s="8"/>
      <c r="E118" s="7"/>
      <c r="F118" s="7"/>
      <c r="G118" s="8"/>
      <c r="H118" s="7"/>
      <c r="I118" s="8"/>
      <c r="J118" s="7"/>
      <c r="K118" s="7"/>
      <c r="L118" s="5"/>
      <c r="N118" s="5"/>
      <c r="Q118" s="5"/>
      <c r="AA118" s="7"/>
      <c r="AB118" s="7"/>
      <c r="AC118" s="7"/>
      <c r="AD118" s="7"/>
      <c r="AE118" s="8"/>
      <c r="AF118" s="7"/>
    </row>
    <row r="119" spans="1:32" x14ac:dyDescent="0.2">
      <c r="A119" s="7"/>
      <c r="B119" s="9"/>
      <c r="C119" s="7"/>
      <c r="D119" s="8"/>
      <c r="E119" s="7"/>
      <c r="F119" s="7"/>
      <c r="G119" s="9"/>
      <c r="H119" s="7"/>
      <c r="I119" s="8"/>
      <c r="J119" s="7"/>
      <c r="K119" s="7"/>
      <c r="L119" s="4"/>
      <c r="N119" s="5"/>
      <c r="Q119" s="4"/>
    </row>
    <row r="120" spans="1:32" x14ac:dyDescent="0.2">
      <c r="A120" s="7"/>
      <c r="B120" s="9"/>
      <c r="C120" s="7"/>
      <c r="D120" s="8"/>
      <c r="E120" s="7"/>
      <c r="F120" s="7"/>
      <c r="G120" s="9"/>
      <c r="H120" s="7"/>
      <c r="I120" s="8"/>
      <c r="J120" s="7"/>
      <c r="K120" s="7"/>
      <c r="L120" s="4"/>
      <c r="N120" s="5"/>
      <c r="Q120" s="4"/>
    </row>
    <row r="121" spans="1:32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32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32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32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30" spans="7:7" x14ac:dyDescent="0.2">
      <c r="G130" s="4"/>
    </row>
  </sheetData>
  <phoneticPr fontId="2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  <webPublishItems count="1">
    <webPublishItem id="25750" divId="02 Faz diag Ab An Di_25750" sourceType="sheet" destinationFile="F:\RecoverD\Data\Vyuka\Prednasky\FyzikalníGeoch\2006\Data\Faz diag taveniny\Page0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Zeman</dc:creator>
  <cp:lastModifiedBy>muni</cp:lastModifiedBy>
  <dcterms:created xsi:type="dcterms:W3CDTF">2006-12-08T05:51:01Z</dcterms:created>
  <dcterms:modified xsi:type="dcterms:W3CDTF">2021-04-25T09:19:31Z</dcterms:modified>
</cp:coreProperties>
</file>