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05_muni_cz/Documents/Dokumenty/Vyuka/C6320_Kinetika/C6320 Texty k přednášce a seminář/L07 Chemické reaktory/"/>
    </mc:Choice>
  </mc:AlternateContent>
  <bookViews>
    <workbookView xWindow="120" yWindow="120" windowWidth="9360" windowHeight="4440"/>
  </bookViews>
  <sheets>
    <sheet name="Vsázkový reaktor" sheetId="3" r:id="rId1"/>
    <sheet name="List1" sheetId="1" r:id="rId2"/>
    <sheet name="List2" sheetId="2" r:id="rId3"/>
  </sheets>
  <definedNames>
    <definedName name="solver_adj" localSheetId="1" hidden="1">List1!$K$13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List1!$J$22</definedName>
    <definedName name="solver_pre" localSheetId="1" hidden="1">0.00000001</definedName>
    <definedName name="solver_rbv" localSheetId="1" hidden="1">1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I23" i="3" l="1"/>
  <c r="L7" i="3" l="1"/>
  <c r="I16" i="3" l="1"/>
  <c r="C17" i="1"/>
  <c r="E17" i="1"/>
  <c r="G17" i="1"/>
  <c r="K15" i="1"/>
  <c r="G13" i="1"/>
  <c r="D18" i="1" s="1"/>
  <c r="C18" i="1"/>
  <c r="C20" i="1" s="1"/>
  <c r="C23" i="1" s="1"/>
  <c r="B17" i="1"/>
  <c r="D17" i="1"/>
  <c r="F17" i="1"/>
  <c r="H17" i="1"/>
  <c r="E18" i="1"/>
  <c r="E20" i="1" s="1"/>
  <c r="E23" i="1" s="1"/>
  <c r="E19" i="1"/>
  <c r="E22" i="1" s="1"/>
  <c r="G18" i="1"/>
  <c r="G19" i="1" s="1"/>
  <c r="G22" i="1" s="1"/>
  <c r="H18" i="1"/>
  <c r="H20" i="1" s="1"/>
  <c r="H23" i="1" s="1"/>
  <c r="F18" i="1"/>
  <c r="F19" i="1" s="1"/>
  <c r="F22" i="1" s="1"/>
  <c r="H19" i="1"/>
  <c r="H22" i="1"/>
  <c r="I18" i="3" l="1"/>
  <c r="I17" i="3"/>
  <c r="D20" i="1"/>
  <c r="D23" i="1" s="1"/>
  <c r="D19" i="1"/>
  <c r="D22" i="1" s="1"/>
  <c r="G20" i="1"/>
  <c r="G23" i="1" s="1"/>
  <c r="F20" i="1"/>
  <c r="F23" i="1" s="1"/>
  <c r="C19" i="1"/>
  <c r="C22" i="1" s="1"/>
  <c r="B18" i="1"/>
  <c r="B19" i="1" l="1"/>
  <c r="B22" i="1" s="1"/>
  <c r="J22" i="1" s="1"/>
  <c r="B20" i="1"/>
  <c r="B23" i="1" s="1"/>
  <c r="J23" i="1" s="1"/>
</calcChain>
</file>

<file path=xl/sharedStrings.xml><?xml version="1.0" encoding="utf-8"?>
<sst xmlns="http://schemas.openxmlformats.org/spreadsheetml/2006/main" count="101" uniqueCount="91">
  <si>
    <t>reakce: Cl2+O.--&gt; ClO. +Cl.</t>
  </si>
  <si>
    <t>p=1,7torr</t>
  </si>
  <si>
    <t>[O.]o=</t>
  </si>
  <si>
    <t>mol l-1</t>
  </si>
  <si>
    <t>Reakce byla sledována za nízkého tlaku výchozí koncentrace Cl2 a O. byly známy.</t>
  </si>
  <si>
    <t>[Cl2]=</t>
  </si>
  <si>
    <t>Chlor je v nadbytku.</t>
  </si>
  <si>
    <t>delka kapiláry =</t>
  </si>
  <si>
    <t>průřez kapiláry=</t>
  </si>
  <si>
    <t>mm2</t>
  </si>
  <si>
    <t>průtok je =</t>
  </si>
  <si>
    <t>ml/s</t>
  </si>
  <si>
    <t>Jaká je rychlostní konstanta k2? (předpokládejte reakci 2. řádu a vyhodnocení proveďte za předpokladu rekce 1. řádu pro nadbytek Cl).</t>
  </si>
  <si>
    <t>Vypočítejte poločas reakce.</t>
  </si>
  <si>
    <t>v=</t>
  </si>
  <si>
    <t>Odhad</t>
  </si>
  <si>
    <t>m s-1</t>
  </si>
  <si>
    <t>s-1</t>
  </si>
  <si>
    <t>Experiment:</t>
  </si>
  <si>
    <t>k2=</t>
  </si>
  <si>
    <t>s-1mol dm-3</t>
  </si>
  <si>
    <t>h [m]</t>
  </si>
  <si>
    <t>s</t>
  </si>
  <si>
    <t>prostorový čas t [s]</t>
  </si>
  <si>
    <t>odhad [O.]</t>
  </si>
  <si>
    <t>odhad ln([o.]/[o.]o)</t>
  </si>
  <si>
    <t>učelová funkce</t>
  </si>
  <si>
    <t>k1=k2*[Cl2]=</t>
  </si>
  <si>
    <t>kv.diference [o.]</t>
  </si>
  <si>
    <t>kv. diference ln([o.]/[o.]o)</t>
  </si>
  <si>
    <t>ex. dopočet [o.]</t>
  </si>
  <si>
    <t>ex. naměřeno ln([o.]/[o.]o)</t>
  </si>
  <si>
    <t>použijte integrální metodu s nelineární a lineární regresí.</t>
  </si>
  <si>
    <t>t 1/2=</t>
  </si>
  <si>
    <t>cm</t>
  </si>
  <si>
    <t>Průtočný dokonale míchaný vsádkový reaktor</t>
  </si>
  <si>
    <t>reakce je exotermní:</t>
  </si>
  <si>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H=</t>
    </r>
  </si>
  <si>
    <t>kJ/mol</t>
  </si>
  <si>
    <t>a řídí se rychlostní rovnicí:</t>
  </si>
  <si>
    <t>Reakce probíha v reaktoru o objemu V=</t>
  </si>
  <si>
    <r>
      <t>A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</si>
  <si>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mol/l</t>
  </si>
  <si>
    <r>
      <t>B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</si>
  <si>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 xml:space="preserve">Uvažujte jednosměrnou reakci pro kterou za dané teploty 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</si>
  <si>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 xml:space="preserve">C </t>
    </r>
    <r>
      <rPr>
        <sz val="10"/>
        <rFont val="Arial CE"/>
        <charset val="238"/>
      </rPr>
      <t>platí rychlostní rovnice</t>
    </r>
  </si>
  <si>
    <t xml:space="preserve">do stupně konverze </t>
  </si>
  <si>
    <t xml:space="preserve">nátok A je </t>
  </si>
  <si>
    <t xml:space="preserve">nátok B je </t>
  </si>
  <si>
    <t>Cp(H2O)=</t>
  </si>
  <si>
    <t>kJ K-1 kg-1</t>
  </si>
  <si>
    <t>Postup</t>
  </si>
  <si>
    <t>kde k=</t>
  </si>
  <si>
    <t>min-1 M-1</t>
  </si>
  <si>
    <t>Úkol:</t>
  </si>
  <si>
    <t>min</t>
  </si>
  <si>
    <t>Vypočteme dotykový čas =</t>
  </si>
  <si>
    <t>Předpokládejte, že při reakci nedochází ke změně objemu směsi.</t>
  </si>
  <si>
    <t>Do reaktoru jsou přiváděny vodné roztoky výchozích látkek o počáteční koncentraci:</t>
  </si>
  <si>
    <t>l/min</t>
  </si>
  <si>
    <t>dm3</t>
  </si>
  <si>
    <t>Dokonale míchaný průtokový reaktor</t>
  </si>
  <si>
    <t>řád vzhledem k A:</t>
  </si>
  <si>
    <t>m=</t>
  </si>
  <si>
    <t>řád vzhledem k B:</t>
  </si>
  <si>
    <t>n=</t>
  </si>
  <si>
    <t>voda chladící má teplotu: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</si>
  <si>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>C</t>
    </r>
  </si>
  <si>
    <t xml:space="preserve">reaktor by měl mít stále </t>
  </si>
  <si>
    <t>dm3/min</t>
  </si>
  <si>
    <t>kJ/min</t>
  </si>
  <si>
    <t xml:space="preserve">Zjistíme jaká je koncentrace reaktantů na výtoku, pokud je v reaktoru dosahováno konverze </t>
  </si>
  <si>
    <t>výsledky zapište sem</t>
  </si>
  <si>
    <t>Aout=</t>
  </si>
  <si>
    <r>
      <t>Bout</t>
    </r>
    <r>
      <rPr>
        <sz val="10"/>
        <rFont val="Arial CE"/>
        <charset val="238"/>
      </rPr>
      <t>=</t>
    </r>
  </si>
  <si>
    <r>
      <rPr>
        <sz val="10"/>
        <rFont val="Symbol"/>
        <family val="1"/>
        <charset val="2"/>
      </rPr>
      <t>n</t>
    </r>
    <r>
      <rPr>
        <vertAlign val="subscript"/>
        <sz val="10"/>
        <rFont val="Symbol"/>
        <family val="1"/>
        <charset val="2"/>
      </rPr>
      <t>A</t>
    </r>
    <r>
      <rPr>
        <sz val="10"/>
        <rFont val="Symbol"/>
        <family val="1"/>
        <charset val="2"/>
      </rPr>
      <t>=</t>
    </r>
  </si>
  <si>
    <r>
      <t>n</t>
    </r>
    <r>
      <rPr>
        <vertAlign val="subscript"/>
        <sz val="10"/>
        <rFont val="Symbol"/>
        <family val="1"/>
        <charset val="2"/>
      </rPr>
      <t>B</t>
    </r>
    <r>
      <rPr>
        <sz val="10"/>
        <rFont val="Symbol"/>
        <family val="1"/>
        <charset val="2"/>
      </rPr>
      <t>=</t>
    </r>
  </si>
  <si>
    <t>mol obratů/min</t>
  </si>
  <si>
    <t>Vypočtěre průměrnou rychlost reakce v jednotkovém objemu reaktoru:</t>
  </si>
  <si>
    <t>Vypočteme rychlost reakce v celém reaktoru:</t>
  </si>
  <si>
    <t>V=</t>
  </si>
  <si>
    <t>Vypočteme celkovou produkci tepla:</t>
  </si>
  <si>
    <t>W=</t>
  </si>
  <si>
    <t xml:space="preserve">Vypočtěte produkci tepla v reaktoru za minutu. </t>
  </si>
  <si>
    <t xml:space="preserve">Zjistěte nutný výkon čerpadla v litrech chladící vody za minutu. </t>
  </si>
  <si>
    <t>Vypočtěte počet obratů, které se v celém reaktoru každou minutu realizují.</t>
  </si>
  <si>
    <t>mol obratů dm-3 min-1</t>
  </si>
  <si>
    <t>mol obratů min-1</t>
  </si>
  <si>
    <t>Výpočtěte kolik vody každou minutu  je nutné pro uchlazení reaktoru:</t>
  </si>
  <si>
    <t>Výsledky se zapíší sem:</t>
  </si>
  <si>
    <t>Qchladiva=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</si>
</sst>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Symbol"/>
      <family val="1"/>
      <charset val="2"/>
    </font>
    <font>
      <vertAlign val="subscript"/>
      <sz val="10"/>
      <name val="Arial CE"/>
      <charset val="238"/>
    </font>
    <font>
      <sz val="10"/>
      <color indexed="17"/>
      <name val="Arial CE"/>
      <family val="2"/>
      <charset val="238"/>
    </font>
    <font>
      <b/>
      <u/>
      <sz val="10"/>
      <name val="Arial CE"/>
      <charset val="238"/>
    </font>
    <font>
      <sz val="10"/>
      <name val="Arial CE"/>
      <charset val="238"/>
    </font>
    <font>
      <vertAlign val="subscript"/>
      <sz val="1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7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0" fillId="0" borderId="0" xfId="0" applyFill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0" borderId="0" xfId="0" applyNumberFormat="1" applyFill="1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4" borderId="0" xfId="0" applyFill="1"/>
    <xf numFmtId="9" fontId="0" fillId="0" borderId="0" xfId="1" applyFont="1"/>
    <xf numFmtId="0" fontId="0" fillId="5" borderId="0" xfId="0" applyFill="1"/>
    <xf numFmtId="9" fontId="0" fillId="5" borderId="0" xfId="1" applyFont="1" applyFill="1"/>
    <xf numFmtId="2" fontId="0" fillId="4" borderId="0" xfId="0" applyNumberFormat="1" applyFill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11377792006563"/>
          <c:y val="0.31915045583955554"/>
          <c:w val="0.41037853997727869"/>
          <c:h val="0.4787256837593333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List1!$A$20</c:f>
              <c:strCache>
                <c:ptCount val="1"/>
                <c:pt idx="0">
                  <c:v>odhad ln([o.]/[o.]o)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List1!$B$20:$H$20</c:f>
              <c:numCache>
                <c:formatCode>General</c:formatCode>
                <c:ptCount val="7"/>
                <c:pt idx="0">
                  <c:v>0</c:v>
                </c:pt>
                <c:pt idx="1">
                  <c:v>-3.2000000000000001E-2</c:v>
                </c:pt>
                <c:pt idx="2">
                  <c:v>-0.08</c:v>
                </c:pt>
                <c:pt idx="3">
                  <c:v>-0.16</c:v>
                </c:pt>
                <c:pt idx="4">
                  <c:v>-0.24</c:v>
                </c:pt>
                <c:pt idx="5">
                  <c:v>-0.4</c:v>
                </c:pt>
                <c:pt idx="6">
                  <c:v>-0.48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0B-4B0F-BCB0-364AB3BB70C0}"/>
            </c:ext>
          </c:extLst>
        </c:ser>
        <c:ser>
          <c:idx val="1"/>
          <c:order val="1"/>
          <c:tx>
            <c:strRef>
              <c:f>List1!$A$20</c:f>
              <c:strCache>
                <c:ptCount val="1"/>
                <c:pt idx="0">
                  <c:v>odhad ln([o.]/[o.]o)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List1!$B$16:$H$16</c:f>
              <c:numCache>
                <c:formatCode>General</c:formatCode>
                <c:ptCount val="7"/>
                <c:pt idx="0">
                  <c:v>0</c:v>
                </c:pt>
                <c:pt idx="1">
                  <c:v>-6.5000000000000002E-2</c:v>
                </c:pt>
                <c:pt idx="2">
                  <c:v>-0.15625</c:v>
                </c:pt>
                <c:pt idx="3">
                  <c:v>-0.315</c:v>
                </c:pt>
                <c:pt idx="4">
                  <c:v>-0.46875</c:v>
                </c:pt>
                <c:pt idx="5">
                  <c:v>-0.78249999999999997</c:v>
                </c:pt>
                <c:pt idx="6">
                  <c:v>-0.9375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0B-4B0F-BCB0-364AB3BB7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016384"/>
        <c:axId val="262023040"/>
      </c:scatterChart>
      <c:valAx>
        <c:axId val="2620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0094463427920568"/>
              <c:y val="0.801422162655200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023040"/>
        <c:crosses val="autoZero"/>
        <c:crossBetween val="midCat"/>
      </c:valAx>
      <c:valAx>
        <c:axId val="26202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O/Oo</a:t>
                </a:r>
              </a:p>
            </c:rich>
          </c:tx>
          <c:layout>
            <c:manualLayout>
              <c:xMode val="edge"/>
              <c:yMode val="edge"/>
              <c:x val="1.6509433962264151E-2"/>
              <c:y val="0.51418672399992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0163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924714009805376"/>
          <c:y val="0.53546331974460648"/>
          <c:w val="0.28301979646412123"/>
          <c:h val="8.156074905530430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892021288197701"/>
          <c:y val="4.513888888888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1"/>
          <c:order val="0"/>
          <c:tx>
            <c:strRef>
              <c:f>List1!$A$19</c:f>
              <c:strCache>
                <c:ptCount val="1"/>
                <c:pt idx="0">
                  <c:v>odhad [O.]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List1!$B$19:$H$19</c:f>
              <c:numCache>
                <c:formatCode>General</c:formatCode>
                <c:ptCount val="7"/>
                <c:pt idx="0">
                  <c:v>3.3E-10</c:v>
                </c:pt>
                <c:pt idx="1">
                  <c:v>3.1960717208613519E-10</c:v>
                </c:pt>
                <c:pt idx="2">
                  <c:v>3.046283943075898E-10</c:v>
                </c:pt>
                <c:pt idx="3">
                  <c:v>2.8120745035884973E-10</c:v>
                </c:pt>
                <c:pt idx="4">
                  <c:v>2.5958719415196264E-10</c:v>
                </c:pt>
                <c:pt idx="5">
                  <c:v>2.2120561519176098E-10</c:v>
                </c:pt>
                <c:pt idx="6">
                  <c:v>2.0419851929602647E-10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C4-4A6F-A3D1-7268BFFA27C4}"/>
            </c:ext>
          </c:extLst>
        </c:ser>
        <c:ser>
          <c:idx val="0"/>
          <c:order val="1"/>
          <c:tx>
            <c:strRef>
              <c:f>List1!$A$17</c:f>
              <c:strCache>
                <c:ptCount val="1"/>
                <c:pt idx="0">
                  <c:v>ex. dopočet [o.]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List1!$B$17:$H$17</c:f>
              <c:numCache>
                <c:formatCode>0.00E+00</c:formatCode>
                <c:ptCount val="7"/>
                <c:pt idx="0">
                  <c:v>3.3E-10</c:v>
                </c:pt>
                <c:pt idx="1">
                  <c:v>3.0923226291454314E-10</c:v>
                </c:pt>
                <c:pt idx="2">
                  <c:v>2.8226395801144941E-10</c:v>
                </c:pt>
                <c:pt idx="3">
                  <c:v>2.4083032850878873E-10</c:v>
                </c:pt>
                <c:pt idx="4">
                  <c:v>2.0650872316951507E-10</c:v>
                </c:pt>
                <c:pt idx="5">
                  <c:v>1.5089627110889956E-10</c:v>
                </c:pt>
                <c:pt idx="6">
                  <c:v>1.2922985680334367E-10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C4-4A6F-A3D1-7268BFFA2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057984"/>
        <c:axId val="262060288"/>
      </c:scatterChart>
      <c:valAx>
        <c:axId val="26205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17133073049"/>
              <c:y val="0.8993087452610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060288"/>
        <c:crosses val="autoZero"/>
        <c:crossBetween val="midCat"/>
      </c:valAx>
      <c:valAx>
        <c:axId val="26206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O.</a:t>
                </a:r>
              </a:p>
            </c:rich>
          </c:tx>
          <c:layout>
            <c:manualLayout>
              <c:xMode val="edge"/>
              <c:yMode val="edge"/>
              <c:x val="9.6952908587257629E-3"/>
              <c:y val="0.48611293379994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057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42196145149453"/>
          <c:y val="0.46180692257217848"/>
          <c:w val="0.10803342276121297"/>
          <c:h val="0.315973133566637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2</xdr:row>
      <xdr:rowOff>140970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𝐴</m:t>
                    </m:r>
                    <m:r>
                      <a:rPr lang="cs-CZ" sz="1100" b="0" i="1">
                        <a:latin typeface="Cambria Math"/>
                      </a:rPr>
                      <m:t>+</m:t>
                    </m:r>
                    <m:r>
                      <a:rPr lang="cs-CZ" sz="1100" b="0" i="1">
                        <a:latin typeface="Cambria Math"/>
                      </a:rPr>
                      <m:t>𝐵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→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𝑃</m:t>
                    </m:r>
                  </m:oMath>
                </m:oMathPara>
              </a14:m>
              <a:endParaRPr lang="cs-CZ" sz="1100" b="0">
                <a:ea typeface="Cambria Math"/>
              </a:endParaRPr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𝐴+𝐵</a:t>
              </a:r>
              <a:r>
                <a:rPr lang="cs-CZ" sz="1100" b="0" i="0">
                  <a:latin typeface="Cambria Math"/>
                  <a:ea typeface="Cambria Math"/>
                </a:rPr>
                <a:t>→𝑃</a:t>
              </a:r>
              <a:endParaRPr lang="cs-CZ" sz="1100" b="0">
                <a:ea typeface="Cambria Math"/>
              </a:endParaRPr>
            </a:p>
          </xdr:txBody>
        </xdr:sp>
      </mc:Fallback>
    </mc:AlternateContent>
    <xdr:clientData/>
  </xdr:oneCellAnchor>
  <xdr:oneCellAnchor>
    <xdr:from>
      <xdr:col>10</xdr:col>
      <xdr:colOff>533400</xdr:colOff>
      <xdr:row>2</xdr:row>
      <xdr:rowOff>26670</xdr:rowOff>
    </xdr:from>
    <xdr:ext cx="3797300" cy="42418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ovéPole 5"/>
            <xdr:cNvSpPr txBox="1"/>
          </xdr:nvSpPr>
          <xdr:spPr>
            <a:xfrm>
              <a:off x="6946900" y="350520"/>
              <a:ext cx="3797300" cy="4241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/>
                          </a:rPr>
                          <m:t>𝑑</m:t>
                        </m:r>
                        <m:r>
                          <a:rPr lang="en-GB" sz="1100" b="0" i="1">
                            <a:latin typeface="Cambria Math"/>
                            <a:sym typeface="Symbol"/>
                          </a:rPr>
                          <m:t></m:t>
                        </m:r>
                      </m:num>
                      <m:den>
                        <m:r>
                          <a:rPr lang="en-GB" sz="1100" b="0" i="1">
                            <a:latin typeface="Cambria Math"/>
                          </a:rPr>
                          <m:t>𝑉𝑑𝑡</m:t>
                        </m:r>
                      </m:den>
                    </m:f>
                    <m:r>
                      <a:rPr lang="en-GB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cs-CZ" sz="1100" b="0" i="1">
                            <a:latin typeface="Cambria Math"/>
                          </a:rPr>
                          <m:t>𝑑</m:t>
                        </m:r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</m:t>
                        </m:r>
                      </m:num>
                      <m:den>
                        <m:r>
                          <a:rPr lang="cs-CZ" sz="1100" b="0" i="1">
                            <a:latin typeface="Cambria Math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𝑑𝐴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𝑑𝐵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𝑑𝑃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p>
                    </m:sSup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sSup>
                      <m:sSup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p>
                    </m:sSup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𝑘𝐴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sSup>
                      <m:sSup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</m:t>
                        </m:r>
                      </m:e>
                      <m:sup>
                        <m:rad>
                          <m:radPr>
                            <m:degHide m:val="on"/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e>
                        </m:rad>
                      </m:sup>
                    </m:sSup>
                  </m:oMath>
                </m:oMathPara>
              </a14:m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Choice>
      <mc:Fallback>
        <xdr:sp macro="" textlink="">
          <xdr:nvSpPr>
            <xdr:cNvPr id="6" name="TextovéPole 5"/>
            <xdr:cNvSpPr txBox="1"/>
          </xdr:nvSpPr>
          <xdr:spPr>
            <a:xfrm>
              <a:off x="6946900" y="350520"/>
              <a:ext cx="3797300" cy="4241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cs-CZ" sz="1100" b="0" i="0">
                  <a:latin typeface="Cambria Math"/>
                </a:rPr>
                <a:t>𝑣=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en-GB" sz="1100" b="0" i="0">
                  <a:latin typeface="Cambria Math"/>
                </a:rPr>
                <a:t>𝑑</a:t>
              </a:r>
              <a:r>
                <a:rPr lang="en-GB" sz="1100" b="0" i="0">
                  <a:latin typeface="Cambria Math"/>
                  <a:sym typeface="Symbol"/>
                </a:rPr>
                <a:t>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)/</a:t>
              </a:r>
              <a:r>
                <a:rPr lang="en-GB" sz="1100" b="0" i="0">
                  <a:latin typeface="Cambria Math"/>
                </a:rPr>
                <a:t>𝑉𝑑𝑡=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cs-CZ" sz="1100" b="0" i="0">
                  <a:latin typeface="Cambria Math"/>
                </a:rPr>
                <a:t>𝑑</a:t>
              </a:r>
              <a:r>
                <a:rPr lang="cs-CZ" sz="1100" b="0" i="0">
                  <a:latin typeface="Cambria Math"/>
                  <a:sym typeface="Symbol"/>
                </a:rPr>
                <a:t>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)/</a:t>
              </a:r>
              <a:r>
                <a:rPr lang="cs-CZ" sz="1100" b="0" i="0">
                  <a:latin typeface="Cambria Math"/>
                </a:rPr>
                <a:t>𝑑𝑡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=−𝑑𝐴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</a:t>
              </a:r>
              <a:r>
                <a:rPr lang="cs-CZ" sz="1100" b="0" i="0">
                  <a:latin typeface="Cambria Math"/>
                </a:rPr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−𝑑𝐵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𝑑𝑡=𝑑𝑃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𝐴^𝑛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𝐵^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𝑘𝐴 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^√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Fallback>
    </mc:AlternateContent>
    <xdr:clientData/>
  </xdr:oneCellAnchor>
  <xdr:twoCellAnchor editAs="oneCell">
    <xdr:from>
      <xdr:col>7</xdr:col>
      <xdr:colOff>444500</xdr:colOff>
      <xdr:row>24</xdr:row>
      <xdr:rowOff>6350</xdr:rowOff>
    </xdr:from>
    <xdr:to>
      <xdr:col>10</xdr:col>
      <xdr:colOff>390271</xdr:colOff>
      <xdr:row>26</xdr:row>
      <xdr:rowOff>155517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78450" y="4025900"/>
          <a:ext cx="2028571" cy="466667"/>
        </a:xfrm>
        <a:prstGeom prst="rect">
          <a:avLst/>
        </a:prstGeom>
      </xdr:spPr>
    </xdr:pic>
    <xdr:clientData/>
  </xdr:twoCellAnchor>
  <xdr:twoCellAnchor editAs="oneCell">
    <xdr:from>
      <xdr:col>4</xdr:col>
      <xdr:colOff>1028700</xdr:colOff>
      <xdr:row>19</xdr:row>
      <xdr:rowOff>139700</xdr:rowOff>
    </xdr:from>
    <xdr:to>
      <xdr:col>10</xdr:col>
      <xdr:colOff>450371</xdr:colOff>
      <xdr:row>21</xdr:row>
      <xdr:rowOff>44421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38550" y="3321050"/>
          <a:ext cx="3828571" cy="228571"/>
        </a:xfrm>
        <a:prstGeom prst="rect">
          <a:avLst/>
        </a:prstGeom>
      </xdr:spPr>
    </xdr:pic>
    <xdr:clientData/>
  </xdr:twoCellAnchor>
  <xdr:twoCellAnchor editAs="oneCell">
    <xdr:from>
      <xdr:col>11</xdr:col>
      <xdr:colOff>317500</xdr:colOff>
      <xdr:row>14</xdr:row>
      <xdr:rowOff>65792</xdr:rowOff>
    </xdr:from>
    <xdr:to>
      <xdr:col>17</xdr:col>
      <xdr:colOff>311150</xdr:colOff>
      <xdr:row>31</xdr:row>
      <xdr:rowOff>44449</xdr:rowOff>
    </xdr:to>
    <xdr:pic>
      <xdr:nvPicPr>
        <xdr:cNvPr id="13" name="Obrázek 12" descr="https://www.researchgate.net/profile/Saloua-Bel-Hadj-Ali-Naoui/publication/232629586/figure/fig2/AS:651938827874305@1532445737449/Diagram-of-the-CSTR_W640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2447042"/>
          <a:ext cx="3651250" cy="2728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24</xdr:row>
      <xdr:rowOff>91440</xdr:rowOff>
    </xdr:from>
    <xdr:to>
      <xdr:col>11</xdr:col>
      <xdr:colOff>502920</xdr:colOff>
      <xdr:row>37</xdr:row>
      <xdr:rowOff>60960</xdr:rowOff>
    </xdr:to>
    <xdr:graphicFrame macro="">
      <xdr:nvGraphicFramePr>
        <xdr:cNvPr id="1067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24</xdr:row>
      <xdr:rowOff>7620</xdr:rowOff>
    </xdr:from>
    <xdr:to>
      <xdr:col>6</xdr:col>
      <xdr:colOff>411480</xdr:colOff>
      <xdr:row>37</xdr:row>
      <xdr:rowOff>22860</xdr:rowOff>
    </xdr:to>
    <xdr:graphicFrame macro="">
      <xdr:nvGraphicFramePr>
        <xdr:cNvPr id="1068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3</xdr:row>
      <xdr:rowOff>0</xdr:rowOff>
    </xdr:from>
    <xdr:to>
      <xdr:col>9</xdr:col>
      <xdr:colOff>30480</xdr:colOff>
      <xdr:row>8</xdr:row>
      <xdr:rowOff>99060</xdr:rowOff>
    </xdr:to>
    <xdr:pic>
      <xdr:nvPicPr>
        <xdr:cNvPr id="1069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1120" y="502920"/>
          <a:ext cx="204216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11" workbookViewId="0">
      <selection activeCell="E33" sqref="E33"/>
    </sheetView>
  </sheetViews>
  <sheetFormatPr defaultRowHeight="12.5" x14ac:dyDescent="0.25"/>
  <cols>
    <col min="2" max="2" width="11.1796875" customWidth="1"/>
    <col min="5" max="5" width="15.81640625" bestFit="1" customWidth="1"/>
    <col min="8" max="8" width="10.26953125" customWidth="1"/>
    <col min="9" max="9" width="10.81640625" customWidth="1"/>
  </cols>
  <sheetData>
    <row r="1" spans="1:14" ht="13" x14ac:dyDescent="0.3">
      <c r="A1" s="11" t="s">
        <v>61</v>
      </c>
    </row>
    <row r="2" spans="1:14" x14ac:dyDescent="0.25">
      <c r="A2" t="s">
        <v>44</v>
      </c>
      <c r="G2" s="14">
        <v>25</v>
      </c>
      <c r="H2" t="s">
        <v>45</v>
      </c>
    </row>
    <row r="4" spans="1:14" x14ac:dyDescent="0.25">
      <c r="D4" t="s">
        <v>36</v>
      </c>
      <c r="F4" t="s">
        <v>37</v>
      </c>
      <c r="G4" s="14">
        <v>-50</v>
      </c>
      <c r="H4" t="s">
        <v>38</v>
      </c>
      <c r="I4" t="s">
        <v>39</v>
      </c>
    </row>
    <row r="5" spans="1:14" x14ac:dyDescent="0.25">
      <c r="I5" t="s">
        <v>52</v>
      </c>
      <c r="J5" s="14">
        <v>0.01</v>
      </c>
      <c r="K5" t="s">
        <v>53</v>
      </c>
    </row>
    <row r="6" spans="1:14" ht="15.5" x14ac:dyDescent="0.4">
      <c r="A6" s="9" t="s">
        <v>75</v>
      </c>
      <c r="B6">
        <v>-1</v>
      </c>
      <c r="I6" t="s">
        <v>62</v>
      </c>
      <c r="K6" t="s">
        <v>63</v>
      </c>
      <c r="L6" s="14">
        <v>1</v>
      </c>
    </row>
    <row r="7" spans="1:14" ht="15.5" x14ac:dyDescent="0.4">
      <c r="A7" s="9" t="s">
        <v>76</v>
      </c>
      <c r="B7">
        <v>-1</v>
      </c>
      <c r="I7" t="s">
        <v>64</v>
      </c>
      <c r="K7" t="s">
        <v>65</v>
      </c>
      <c r="L7" s="14">
        <f>POWER(2,0.5)</f>
        <v>1.4142135623730951</v>
      </c>
      <c r="M7">
        <v>1</v>
      </c>
    </row>
    <row r="9" spans="1:14" x14ac:dyDescent="0.25">
      <c r="A9" t="s">
        <v>40</v>
      </c>
      <c r="E9" s="14">
        <v>1000</v>
      </c>
      <c r="F9" t="s">
        <v>60</v>
      </c>
      <c r="G9" t="s">
        <v>46</v>
      </c>
      <c r="I9" s="15">
        <v>0.8</v>
      </c>
    </row>
    <row r="10" spans="1:14" ht="15.5" x14ac:dyDescent="0.4">
      <c r="A10" t="s">
        <v>58</v>
      </c>
      <c r="I10" t="s">
        <v>41</v>
      </c>
      <c r="J10" s="14">
        <v>1</v>
      </c>
      <c r="K10" t="s">
        <v>42</v>
      </c>
      <c r="L10" t="s">
        <v>47</v>
      </c>
      <c r="M10" s="14">
        <v>30</v>
      </c>
      <c r="N10" t="s">
        <v>59</v>
      </c>
    </row>
    <row r="11" spans="1:14" ht="15.5" x14ac:dyDescent="0.4">
      <c r="A11" t="s">
        <v>57</v>
      </c>
      <c r="I11" t="s">
        <v>43</v>
      </c>
      <c r="J11" s="14">
        <v>1</v>
      </c>
      <c r="K11" t="s">
        <v>42</v>
      </c>
      <c r="L11" t="s">
        <v>48</v>
      </c>
      <c r="M11" s="14">
        <v>30</v>
      </c>
      <c r="N11" t="s">
        <v>59</v>
      </c>
    </row>
    <row r="13" spans="1:14" x14ac:dyDescent="0.25">
      <c r="A13" t="s">
        <v>66</v>
      </c>
      <c r="C13" s="14">
        <v>10</v>
      </c>
      <c r="D13" t="s">
        <v>67</v>
      </c>
      <c r="E13" t="s">
        <v>68</v>
      </c>
      <c r="G13" s="14">
        <v>25</v>
      </c>
      <c r="H13" t="s">
        <v>67</v>
      </c>
    </row>
    <row r="15" spans="1:14" ht="13" x14ac:dyDescent="0.3">
      <c r="A15" s="11" t="s">
        <v>54</v>
      </c>
      <c r="I15" t="s">
        <v>89</v>
      </c>
    </row>
    <row r="16" spans="1:14" x14ac:dyDescent="0.25">
      <c r="A16" t="s">
        <v>85</v>
      </c>
      <c r="I16" s="12">
        <f>E29</f>
        <v>0</v>
      </c>
      <c r="J16" t="s">
        <v>77</v>
      </c>
    </row>
    <row r="17" spans="1:10" x14ac:dyDescent="0.25">
      <c r="A17" t="s">
        <v>83</v>
      </c>
      <c r="I17" s="12">
        <f>E31</f>
        <v>0</v>
      </c>
      <c r="J17" t="s">
        <v>70</v>
      </c>
    </row>
    <row r="18" spans="1:10" x14ac:dyDescent="0.25">
      <c r="A18" t="s">
        <v>84</v>
      </c>
      <c r="E18" t="s">
        <v>49</v>
      </c>
      <c r="F18" s="14">
        <v>4.2</v>
      </c>
      <c r="G18" t="s">
        <v>50</v>
      </c>
      <c r="I18" s="16">
        <f>E33</f>
        <v>0</v>
      </c>
      <c r="J18" t="s">
        <v>69</v>
      </c>
    </row>
    <row r="21" spans="1:10" ht="13" x14ac:dyDescent="0.3">
      <c r="A21" s="11" t="s">
        <v>51</v>
      </c>
    </row>
    <row r="22" spans="1:10" x14ac:dyDescent="0.25">
      <c r="A22" t="s">
        <v>56</v>
      </c>
      <c r="D22" s="12"/>
      <c r="E22" t="s">
        <v>55</v>
      </c>
    </row>
    <row r="23" spans="1:10" x14ac:dyDescent="0.25">
      <c r="A23" t="s">
        <v>71</v>
      </c>
      <c r="I23" s="13">
        <f>I9</f>
        <v>0.8</v>
      </c>
    </row>
    <row r="24" spans="1:10" ht="15.5" x14ac:dyDescent="0.4">
      <c r="B24" t="s">
        <v>72</v>
      </c>
      <c r="D24" t="s">
        <v>73</v>
      </c>
      <c r="E24" s="12"/>
      <c r="F24" t="s">
        <v>42</v>
      </c>
      <c r="I24" s="13"/>
    </row>
    <row r="25" spans="1:10" x14ac:dyDescent="0.25">
      <c r="D25" t="s">
        <v>74</v>
      </c>
      <c r="E25" s="12"/>
      <c r="F25" t="s">
        <v>42</v>
      </c>
      <c r="I25" s="13"/>
    </row>
    <row r="26" spans="1:10" x14ac:dyDescent="0.25">
      <c r="A26" t="s">
        <v>78</v>
      </c>
      <c r="I26" s="13"/>
    </row>
    <row r="27" spans="1:10" x14ac:dyDescent="0.25">
      <c r="D27" t="s">
        <v>14</v>
      </c>
      <c r="E27" s="12"/>
      <c r="F27" t="s">
        <v>86</v>
      </c>
      <c r="I27" s="13"/>
    </row>
    <row r="28" spans="1:10" x14ac:dyDescent="0.25">
      <c r="A28" t="s">
        <v>79</v>
      </c>
      <c r="I28" s="13"/>
    </row>
    <row r="29" spans="1:10" x14ac:dyDescent="0.25">
      <c r="D29" t="s">
        <v>80</v>
      </c>
      <c r="E29" s="12"/>
      <c r="F29" t="s">
        <v>87</v>
      </c>
      <c r="I29" s="13"/>
    </row>
    <row r="30" spans="1:10" x14ac:dyDescent="0.25">
      <c r="A30" t="s">
        <v>81</v>
      </c>
    </row>
    <row r="31" spans="1:10" x14ac:dyDescent="0.25">
      <c r="D31" t="s">
        <v>82</v>
      </c>
      <c r="E31" s="12"/>
      <c r="F31" t="s">
        <v>70</v>
      </c>
      <c r="J31" s="10"/>
    </row>
    <row r="32" spans="1:10" x14ac:dyDescent="0.25">
      <c r="A32" t="s">
        <v>88</v>
      </c>
    </row>
    <row r="33" spans="4:6" x14ac:dyDescent="0.25">
      <c r="D33" t="s">
        <v>90</v>
      </c>
      <c r="E33" s="16"/>
      <c r="F33" t="s">
        <v>59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/>
  </sheetViews>
  <sheetFormatPr defaultRowHeight="12.5" x14ac:dyDescent="0.25"/>
  <cols>
    <col min="1" max="1" width="22.6328125" customWidth="1"/>
    <col min="2" max="2" width="10.54296875" customWidth="1"/>
    <col min="3" max="3" width="10.453125" customWidth="1"/>
    <col min="4" max="4" width="10.36328125" customWidth="1"/>
    <col min="5" max="5" width="10.453125" customWidth="1"/>
    <col min="6" max="6" width="10.6328125" customWidth="1"/>
    <col min="7" max="7" width="9.90625" customWidth="1"/>
    <col min="8" max="8" width="10.54296875" customWidth="1"/>
    <col min="10" max="10" width="12.08984375" customWidth="1"/>
  </cols>
  <sheetData>
    <row r="1" spans="1:14" ht="13" x14ac:dyDescent="0.3">
      <c r="A1" s="2" t="s">
        <v>35</v>
      </c>
      <c r="E1" t="s">
        <v>0</v>
      </c>
      <c r="H1" t="s">
        <v>1</v>
      </c>
      <c r="J1" t="s">
        <v>2</v>
      </c>
      <c r="K1" s="3">
        <v>3.3E-10</v>
      </c>
      <c r="L1" t="s">
        <v>3</v>
      </c>
    </row>
    <row r="2" spans="1:14" ht="13" x14ac:dyDescent="0.3">
      <c r="A2" t="s">
        <v>4</v>
      </c>
      <c r="J2" t="s">
        <v>5</v>
      </c>
      <c r="K2" s="3">
        <v>2.5400000000000002E-7</v>
      </c>
      <c r="L2" t="s">
        <v>3</v>
      </c>
    </row>
    <row r="3" spans="1:14" ht="13.25" x14ac:dyDescent="0.25">
      <c r="A3" t="s">
        <v>6</v>
      </c>
    </row>
    <row r="5" spans="1:14" ht="13.25" x14ac:dyDescent="0.25">
      <c r="A5" t="s">
        <v>7</v>
      </c>
      <c r="C5">
        <v>40</v>
      </c>
      <c r="D5" t="s">
        <v>34</v>
      </c>
    </row>
    <row r="6" spans="1:14" ht="13.25" x14ac:dyDescent="0.25">
      <c r="A6" t="s">
        <v>8</v>
      </c>
      <c r="C6">
        <v>4</v>
      </c>
      <c r="D6" t="s">
        <v>9</v>
      </c>
    </row>
    <row r="8" spans="1:14" ht="13.25" x14ac:dyDescent="0.25">
      <c r="A8" t="s">
        <v>10</v>
      </c>
      <c r="C8">
        <v>0.25</v>
      </c>
      <c r="D8" t="s">
        <v>11</v>
      </c>
    </row>
    <row r="10" spans="1:14" ht="13.25" x14ac:dyDescent="0.25">
      <c r="A10" t="s">
        <v>12</v>
      </c>
      <c r="L10" t="s">
        <v>13</v>
      </c>
    </row>
    <row r="11" spans="1:14" ht="13.25" x14ac:dyDescent="0.25">
      <c r="A11" t="s">
        <v>32</v>
      </c>
    </row>
    <row r="12" spans="1:14" ht="13.25" x14ac:dyDescent="0.25">
      <c r="A12" t="s">
        <v>14</v>
      </c>
      <c r="K12" t="s">
        <v>15</v>
      </c>
    </row>
    <row r="13" spans="1:14" ht="13.25" x14ac:dyDescent="0.25">
      <c r="F13" t="s">
        <v>14</v>
      </c>
      <c r="G13">
        <f>C8/(C6*0.01)</f>
        <v>6.25</v>
      </c>
      <c r="H13" t="s">
        <v>16</v>
      </c>
      <c r="J13" t="s">
        <v>27</v>
      </c>
      <c r="K13" s="7">
        <v>10</v>
      </c>
      <c r="L13" t="s">
        <v>17</v>
      </c>
      <c r="N13">
        <v>19.53125</v>
      </c>
    </row>
    <row r="14" spans="1:14" ht="13.25" x14ac:dyDescent="0.25">
      <c r="A14" t="s">
        <v>18</v>
      </c>
      <c r="J14" t="s">
        <v>19</v>
      </c>
      <c r="K14" s="1">
        <v>10</v>
      </c>
      <c r="L14" t="s">
        <v>20</v>
      </c>
    </row>
    <row r="15" spans="1:14" ht="13.25" x14ac:dyDescent="0.25">
      <c r="A15" s="5" t="s">
        <v>21</v>
      </c>
      <c r="B15" s="5">
        <v>0</v>
      </c>
      <c r="C15" s="5">
        <v>0.02</v>
      </c>
      <c r="D15" s="5">
        <v>0.05</v>
      </c>
      <c r="E15" s="5">
        <v>0.1</v>
      </c>
      <c r="F15" s="5">
        <v>0.15</v>
      </c>
      <c r="G15" s="5">
        <v>0.25</v>
      </c>
      <c r="H15" s="5">
        <v>0.3</v>
      </c>
      <c r="J15" t="s">
        <v>33</v>
      </c>
      <c r="K15">
        <f>LN(2)/K13</f>
        <v>6.9314718055994526E-2</v>
      </c>
      <c r="L15" t="s">
        <v>22</v>
      </c>
    </row>
    <row r="16" spans="1:14" ht="13.25" x14ac:dyDescent="0.25">
      <c r="A16" s="5" t="s">
        <v>31</v>
      </c>
      <c r="B16" s="5">
        <v>0</v>
      </c>
      <c r="C16" s="5">
        <v>-6.5000000000000002E-2</v>
      </c>
      <c r="D16" s="5">
        <v>-0.15625</v>
      </c>
      <c r="E16" s="5">
        <v>-0.315</v>
      </c>
      <c r="F16" s="5">
        <v>-0.46875</v>
      </c>
      <c r="G16" s="5">
        <v>-0.78249999999999997</v>
      </c>
      <c r="H16" s="5">
        <v>-0.9375</v>
      </c>
    </row>
    <row r="17" spans="1:12" ht="13.25" x14ac:dyDescent="0.25">
      <c r="A17" s="5" t="s">
        <v>30</v>
      </c>
      <c r="B17" s="6">
        <f>$K$1*EXP(B16)</f>
        <v>3.3E-10</v>
      </c>
      <c r="C17" s="6">
        <f t="shared" ref="C17:H17" si="0">$K$1*EXP(C16)</f>
        <v>3.0923226291454314E-10</v>
      </c>
      <c r="D17" s="6">
        <f t="shared" si="0"/>
        <v>2.8226395801144941E-10</v>
      </c>
      <c r="E17" s="6">
        <f t="shared" si="0"/>
        <v>2.4083032850878873E-10</v>
      </c>
      <c r="F17" s="6">
        <f t="shared" si="0"/>
        <v>2.0650872316951507E-10</v>
      </c>
      <c r="G17" s="6">
        <f t="shared" si="0"/>
        <v>1.5089627110889956E-10</v>
      </c>
      <c r="H17" s="6">
        <f t="shared" si="0"/>
        <v>1.2922985680334367E-10</v>
      </c>
    </row>
    <row r="18" spans="1:12" ht="13.25" x14ac:dyDescent="0.25">
      <c r="A18" s="4" t="s">
        <v>23</v>
      </c>
      <c r="B18" s="4">
        <f>B15/$G$13</f>
        <v>0</v>
      </c>
      <c r="C18" s="4">
        <f t="shared" ref="C18:H18" si="1">C15/$G$13</f>
        <v>3.2000000000000002E-3</v>
      </c>
      <c r="D18" s="4">
        <f t="shared" si="1"/>
        <v>8.0000000000000002E-3</v>
      </c>
      <c r="E18" s="4">
        <f t="shared" si="1"/>
        <v>1.6E-2</v>
      </c>
      <c r="F18" s="4">
        <f t="shared" si="1"/>
        <v>2.4E-2</v>
      </c>
      <c r="G18" s="4">
        <f t="shared" si="1"/>
        <v>0.04</v>
      </c>
      <c r="H18" s="4">
        <f t="shared" si="1"/>
        <v>4.8000000000000001E-2</v>
      </c>
      <c r="I18" s="4"/>
      <c r="J18" s="4"/>
      <c r="K18" s="4"/>
      <c r="L18" s="4"/>
    </row>
    <row r="19" spans="1:12" ht="13.25" x14ac:dyDescent="0.25">
      <c r="A19" s="7" t="s">
        <v>24</v>
      </c>
      <c r="B19" s="7">
        <f t="shared" ref="B19:H19" si="2">$K$1*EXP(-$K$13*B18)</f>
        <v>3.3E-10</v>
      </c>
      <c r="C19" s="7">
        <f t="shared" si="2"/>
        <v>3.1960717208613519E-10</v>
      </c>
      <c r="D19" s="7">
        <f t="shared" si="2"/>
        <v>3.046283943075898E-10</v>
      </c>
      <c r="E19" s="7">
        <f t="shared" si="2"/>
        <v>2.8120745035884973E-10</v>
      </c>
      <c r="F19" s="7">
        <f t="shared" si="2"/>
        <v>2.5958719415196264E-10</v>
      </c>
      <c r="G19" s="7">
        <f t="shared" si="2"/>
        <v>2.2120561519176098E-10</v>
      </c>
      <c r="H19" s="7">
        <f t="shared" si="2"/>
        <v>2.0419851929602647E-10</v>
      </c>
      <c r="I19" s="4"/>
      <c r="J19" s="4"/>
      <c r="K19" s="4"/>
      <c r="L19" s="4"/>
    </row>
    <row r="20" spans="1:12" ht="13.25" x14ac:dyDescent="0.25">
      <c r="A20" s="7" t="s">
        <v>25</v>
      </c>
      <c r="B20" s="7">
        <f t="shared" ref="B20:H20" si="3">-$K$13*B18</f>
        <v>0</v>
      </c>
      <c r="C20" s="7">
        <f t="shared" si="3"/>
        <v>-3.2000000000000001E-2</v>
      </c>
      <c r="D20" s="7">
        <f t="shared" si="3"/>
        <v>-0.08</v>
      </c>
      <c r="E20" s="7">
        <f t="shared" si="3"/>
        <v>-0.16</v>
      </c>
      <c r="F20" s="7">
        <f t="shared" si="3"/>
        <v>-0.24</v>
      </c>
      <c r="G20" s="7">
        <f t="shared" si="3"/>
        <v>-0.4</v>
      </c>
      <c r="H20" s="7">
        <f t="shared" si="3"/>
        <v>-0.48</v>
      </c>
      <c r="I20" s="4"/>
      <c r="J20" s="4"/>
      <c r="K20" s="4"/>
      <c r="L20" s="4"/>
    </row>
    <row r="21" spans="1:12" ht="13.25" x14ac:dyDescent="0.25">
      <c r="A21" s="4"/>
      <c r="B21" s="4"/>
      <c r="C21" s="4"/>
      <c r="D21" s="4"/>
      <c r="E21" s="4"/>
      <c r="F21" s="4"/>
      <c r="G21" s="4"/>
      <c r="H21" s="4"/>
      <c r="I21" s="4"/>
      <c r="J21" s="4" t="s">
        <v>26</v>
      </c>
      <c r="K21" s="4"/>
      <c r="L21" s="4"/>
    </row>
    <row r="22" spans="1:12" ht="13.25" x14ac:dyDescent="0.25">
      <c r="A22" s="4" t="s">
        <v>28</v>
      </c>
      <c r="B22" s="4">
        <f t="shared" ref="B22:H22" si="4">POWER((B19-B17),2)</f>
        <v>0</v>
      </c>
      <c r="C22" s="4">
        <f t="shared" si="4"/>
        <v>1.0763874031878481E-22</v>
      </c>
      <c r="D22" s="4">
        <f t="shared" si="4"/>
        <v>5.0016801084412183E-22</v>
      </c>
      <c r="E22" s="4">
        <f t="shared" si="4"/>
        <v>1.6303119688946737E-21</v>
      </c>
      <c r="F22" s="4">
        <f t="shared" si="4"/>
        <v>2.8173240818345295E-21</v>
      </c>
      <c r="G22" s="4">
        <f t="shared" si="4"/>
        <v>4.9434038653621998E-21</v>
      </c>
      <c r="H22" s="4">
        <f t="shared" si="4"/>
        <v>5.6203003559417849E-21</v>
      </c>
      <c r="I22" s="4"/>
      <c r="J22" s="4">
        <f>SUM(B22:H22)</f>
        <v>1.5619147023196095E-20</v>
      </c>
      <c r="K22" s="4"/>
      <c r="L22" s="8">
        <v>9.1800000000000002E-20</v>
      </c>
    </row>
    <row r="23" spans="1:12" ht="13.25" x14ac:dyDescent="0.25">
      <c r="A23" s="4" t="s">
        <v>29</v>
      </c>
      <c r="B23" s="4">
        <f>POWER((B20-B16),2)</f>
        <v>0</v>
      </c>
      <c r="C23" s="4">
        <f t="shared" ref="C23:H23" si="5">POWER((C20-C16),2)</f>
        <v>1.0890000000000001E-3</v>
      </c>
      <c r="D23" s="4">
        <f t="shared" si="5"/>
        <v>5.8140624999999998E-3</v>
      </c>
      <c r="E23" s="4">
        <f t="shared" si="5"/>
        <v>2.4025000000000001E-2</v>
      </c>
      <c r="F23" s="4">
        <f t="shared" si="5"/>
        <v>5.2326562500000007E-2</v>
      </c>
      <c r="G23" s="4">
        <f t="shared" si="5"/>
        <v>0.14630624999999997</v>
      </c>
      <c r="H23" s="4">
        <f t="shared" si="5"/>
        <v>0.20930625000000003</v>
      </c>
      <c r="I23" s="4"/>
      <c r="J23" s="4">
        <f>SUM(B23:H23)</f>
        <v>0.43886712500000002</v>
      </c>
      <c r="K23" s="4"/>
      <c r="L23" s="4"/>
    </row>
    <row r="24" spans="1:12" ht="13.25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120" verticalDpi="144" r:id="rId1"/>
  <headerFooter alignWithMargins="0">
    <oddHeader>&amp;A</oddHeader>
    <oddFooter>Strana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2.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066C9E9A673A40AEABD7DDC796348D" ma:contentTypeVersion="10" ma:contentTypeDescription="Vytvoří nový dokument" ma:contentTypeScope="" ma:versionID="c5c9afe23d719c94b7ec629d5c7928eb">
  <xsd:schema xmlns:xsd="http://www.w3.org/2001/XMLSchema" xmlns:xs="http://www.w3.org/2001/XMLSchema" xmlns:p="http://schemas.microsoft.com/office/2006/metadata/properties" xmlns:ns3="4fe32690-e6f1-40bb-a320-b6f3c96856a5" targetNamespace="http://schemas.microsoft.com/office/2006/metadata/properties" ma:root="true" ma:fieldsID="129efc5af5e39e13829e30a9f9431d85" ns3:_="">
    <xsd:import namespace="4fe32690-e6f1-40bb-a320-b6f3c96856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32690-e6f1-40bb-a320-b6f3c96856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fe32690-e6f1-40bb-a320-b6f3c96856a5" xsi:nil="true"/>
  </documentManagement>
</p:properties>
</file>

<file path=customXml/itemProps1.xml><?xml version="1.0" encoding="utf-8"?>
<ds:datastoreItem xmlns:ds="http://schemas.openxmlformats.org/officeDocument/2006/customXml" ds:itemID="{B4F1323B-7DBE-4370-BF58-4880AA8E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e32690-e6f1-40bb-a320-b6f3c96856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F967D4-3E10-4192-979A-9F2E87D1F5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0FE7-278E-45BB-B52A-B2846DC31D3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fe32690-e6f1-40bb-a320-b6f3c96856a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Vsázkový reaktor</vt:lpstr>
      <vt:lpstr>List1</vt:lpstr>
      <vt:lpstr>List2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Jiří Sopoušek</cp:lastModifiedBy>
  <cp:lastPrinted>1999-05-17T07:25:20Z</cp:lastPrinted>
  <dcterms:created xsi:type="dcterms:W3CDTF">1999-05-17T07:31:51Z</dcterms:created>
  <dcterms:modified xsi:type="dcterms:W3CDTF">2023-03-27T13:12:58Z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0x01010059066C9E9A673A40AEABD7DDC796348D</vt:lpwstr>
  </property>
</Properties>
</file>