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6" windowWidth="3792" windowHeight="11316"/>
  </bookViews>
  <sheets>
    <sheet name="Template" sheetId="2" r:id="rId1"/>
  </sheets>
  <calcPr calcId="162913"/>
</workbook>
</file>

<file path=xl/calcChain.xml><?xml version="1.0" encoding="utf-8"?>
<calcChain xmlns="http://schemas.openxmlformats.org/spreadsheetml/2006/main">
  <c r="G3" i="2" l="1"/>
  <c r="B45" i="2"/>
  <c r="C45" i="2" s="1"/>
  <c r="D45" i="2" s="1"/>
  <c r="F45" i="2" s="1"/>
  <c r="G45" i="2" s="1"/>
  <c r="A45" i="2"/>
  <c r="C10" i="2"/>
  <c r="C9" i="2"/>
  <c r="A24" i="2" l="1"/>
  <c r="A25" i="2" l="1"/>
  <c r="E11" i="2"/>
  <c r="E9" i="2"/>
  <c r="B23" i="2" s="1"/>
  <c r="C23" i="2" s="1"/>
  <c r="E8" i="2"/>
  <c r="E7" i="2"/>
  <c r="C6" i="2"/>
  <c r="D23" i="2" l="1"/>
  <c r="F23" i="2" s="1"/>
  <c r="G23" i="2" s="1"/>
  <c r="B24" i="2"/>
  <c r="C24" i="2" s="1"/>
  <c r="D24" i="2" s="1"/>
  <c r="F24" i="2" s="1"/>
  <c r="G24" i="2" s="1"/>
  <c r="B25" i="2"/>
  <c r="C25" i="2" s="1"/>
  <c r="D25" i="2" s="1"/>
  <c r="F25" i="2" s="1"/>
  <c r="G25" i="2" s="1"/>
  <c r="A26" i="2"/>
  <c r="B26" i="2" l="1"/>
  <c r="C26" i="2" s="1"/>
  <c r="D26" i="2" s="1"/>
  <c r="F26" i="2" s="1"/>
  <c r="G26" i="2" s="1"/>
  <c r="A27" i="2"/>
  <c r="A28" i="2" l="1"/>
  <c r="B27" i="2"/>
  <c r="C27" i="2" s="1"/>
  <c r="D27" i="2" s="1"/>
  <c r="F27" i="2" s="1"/>
  <c r="G27" i="2" s="1"/>
  <c r="A29" i="2" l="1"/>
  <c r="B28" i="2"/>
  <c r="C28" i="2" s="1"/>
  <c r="D28" i="2" s="1"/>
  <c r="F28" i="2" s="1"/>
  <c r="G28" i="2" s="1"/>
  <c r="B29" i="2" l="1"/>
  <c r="C29" i="2" s="1"/>
  <c r="D29" i="2" s="1"/>
  <c r="F29" i="2" s="1"/>
  <c r="G29" i="2" s="1"/>
  <c r="A30" i="2"/>
  <c r="B30" i="2" l="1"/>
  <c r="C30" i="2" s="1"/>
  <c r="D30" i="2" s="1"/>
  <c r="F30" i="2" s="1"/>
  <c r="G30" i="2" s="1"/>
  <c r="A31" i="2"/>
  <c r="A32" i="2" l="1"/>
  <c r="B31" i="2"/>
  <c r="C31" i="2" s="1"/>
  <c r="D31" i="2" s="1"/>
  <c r="F31" i="2" s="1"/>
  <c r="G31" i="2" s="1"/>
  <c r="A33" i="2" l="1"/>
  <c r="B32" i="2"/>
  <c r="C32" i="2" s="1"/>
  <c r="D32" i="2" s="1"/>
  <c r="F32" i="2" s="1"/>
  <c r="G32" i="2" s="1"/>
  <c r="A34" i="2" l="1"/>
  <c r="B33" i="2"/>
  <c r="C33" i="2" s="1"/>
  <c r="D33" i="2" s="1"/>
  <c r="F33" i="2" s="1"/>
  <c r="G33" i="2" s="1"/>
  <c r="A35" i="2" l="1"/>
  <c r="B34" i="2"/>
  <c r="C34" i="2" s="1"/>
  <c r="D34" i="2" s="1"/>
  <c r="F34" i="2" s="1"/>
  <c r="G34" i="2" s="1"/>
  <c r="A36" i="2" l="1"/>
  <c r="B35" i="2"/>
  <c r="C35" i="2" s="1"/>
  <c r="D35" i="2" s="1"/>
  <c r="F35" i="2" s="1"/>
  <c r="G35" i="2" s="1"/>
  <c r="B36" i="2" l="1"/>
  <c r="C36" i="2" s="1"/>
  <c r="D36" i="2" s="1"/>
  <c r="F36" i="2" s="1"/>
  <c r="G36" i="2" s="1"/>
  <c r="A37" i="2"/>
  <c r="B37" i="2" l="1"/>
  <c r="C37" i="2" s="1"/>
  <c r="D37" i="2" s="1"/>
  <c r="F37" i="2" s="1"/>
  <c r="G37" i="2" s="1"/>
  <c r="A38" i="2"/>
  <c r="A39" i="2" l="1"/>
  <c r="B38" i="2"/>
  <c r="C38" i="2" s="1"/>
  <c r="D38" i="2" s="1"/>
  <c r="F38" i="2" s="1"/>
  <c r="G38" i="2" s="1"/>
  <c r="A40" i="2" l="1"/>
  <c r="B39" i="2"/>
  <c r="C39" i="2" s="1"/>
  <c r="D39" i="2" s="1"/>
  <c r="F39" i="2" s="1"/>
  <c r="G39" i="2" s="1"/>
  <c r="A41" i="2" l="1"/>
  <c r="B40" i="2"/>
  <c r="C40" i="2" s="1"/>
  <c r="D40" i="2" s="1"/>
  <c r="F40" i="2" s="1"/>
  <c r="G40" i="2" s="1"/>
  <c r="A42" i="2" l="1"/>
  <c r="B41" i="2"/>
  <c r="C41" i="2" s="1"/>
  <c r="D41" i="2" s="1"/>
  <c r="F41" i="2" s="1"/>
  <c r="G41" i="2" s="1"/>
  <c r="A43" i="2" l="1"/>
  <c r="B43" i="2" s="1"/>
  <c r="C43" i="2" s="1"/>
  <c r="D43" i="2" s="1"/>
  <c r="F43" i="2" s="1"/>
  <c r="G43" i="2" s="1"/>
  <c r="B42" i="2"/>
  <c r="C42" i="2" s="1"/>
  <c r="D42" i="2" s="1"/>
  <c r="F42" i="2" s="1"/>
  <c r="G42" i="2" s="1"/>
</calcChain>
</file>

<file path=xl/comments1.xml><?xml version="1.0" encoding="utf-8"?>
<comments xmlns="http://schemas.openxmlformats.org/spreadsheetml/2006/main">
  <authors>
    <author>ucitel</author>
    <author>Jiří Sopoušek</author>
  </authors>
  <commentList>
    <comment ref="C8" authorId="0">
      <text>
        <r>
          <rPr>
            <b/>
            <sz val="9"/>
            <color indexed="81"/>
            <rFont val="Tahoma"/>
            <family val="2"/>
            <charset val="238"/>
          </rPr>
          <t>ucitel:</t>
        </r>
        <r>
          <rPr>
            <sz val="9"/>
            <color indexed="81"/>
            <rFont val="Tahoma"/>
            <family val="2"/>
            <charset val="238"/>
          </rPr>
          <t xml:space="preserve">
J mol-1 K-1</t>
        </r>
      </text>
    </comment>
    <comment ref="C9" authorId="0">
      <text>
        <r>
          <rPr>
            <b/>
            <sz val="9"/>
            <color indexed="81"/>
            <rFont val="Tahoma"/>
            <family val="2"/>
            <charset val="238"/>
          </rPr>
          <t>ucitel:</t>
        </r>
        <r>
          <rPr>
            <sz val="9"/>
            <color indexed="81"/>
            <rFont val="Tahoma"/>
            <family val="2"/>
            <charset val="238"/>
          </rPr>
          <t xml:space="preserve">
stC
</t>
        </r>
      </text>
    </comment>
    <comment ref="C22" authorId="1">
      <text>
        <r>
          <rPr>
            <b/>
            <sz val="9"/>
            <color indexed="81"/>
            <rFont val="Tahoma"/>
            <family val="2"/>
            <charset val="238"/>
          </rPr>
          <t>Jiří Sopoušek:</t>
        </r>
        <r>
          <rPr>
            <sz val="9"/>
            <color indexed="81"/>
            <rFont val="Tahoma"/>
            <family val="2"/>
            <charset val="238"/>
          </rPr>
          <t xml:space="preserve">
počet částic v m3</t>
        </r>
      </text>
    </comment>
  </commentList>
</comments>
</file>

<file path=xl/sharedStrings.xml><?xml version="1.0" encoding="utf-8"?>
<sst xmlns="http://schemas.openxmlformats.org/spreadsheetml/2006/main" count="37" uniqueCount="37">
  <si>
    <t>pi=</t>
  </si>
  <si>
    <t>M=</t>
  </si>
  <si>
    <t>m=M/NA=</t>
  </si>
  <si>
    <t>R=</t>
  </si>
  <si>
    <t>k=R/NA=</t>
  </si>
  <si>
    <t>T=</t>
  </si>
  <si>
    <t xml:space="preserve"> =</t>
  </si>
  <si>
    <t>K</t>
  </si>
  <si>
    <t>kg</t>
  </si>
  <si>
    <t>pV=nRT</t>
  </si>
  <si>
    <t>c=n/V=p/(RT)</t>
  </si>
  <si>
    <t>cA=c*NA</t>
  </si>
  <si>
    <t>p=</t>
  </si>
  <si>
    <t>p /Pa</t>
  </si>
  <si>
    <t>c (mol m-3)</t>
  </si>
  <si>
    <t>dA=</t>
  </si>
  <si>
    <t>pm=</t>
  </si>
  <si>
    <t>m</t>
  </si>
  <si>
    <t>Pa</t>
  </si>
  <si>
    <t>cA  [m-3]</t>
  </si>
  <si>
    <t>Úkol</t>
  </si>
  <si>
    <t>Vstupní data</t>
  </si>
  <si>
    <t>Na=</t>
  </si>
  <si>
    <t>Použité vztahy</t>
  </si>
  <si>
    <t>Postup</t>
  </si>
  <si>
    <t>Nastudujte poznatky z kinetické teorie (viz vložený studijní text)</t>
  </si>
  <si>
    <t>Vygenerujte osu tlaku s krokem:</t>
  </si>
  <si>
    <t>Pa a expanzí:</t>
  </si>
  <si>
    <t>Aby jste se vyhli chybě použijte postupný výpočet dle nížeuvedené tabulky.</t>
  </si>
  <si>
    <t>jmenovatel ve vztahu 4-50</t>
  </si>
  <si>
    <r>
      <rPr>
        <sz val="11"/>
        <color theme="1"/>
        <rFont val="Symbol"/>
        <family val="1"/>
        <charset val="2"/>
      </rPr>
      <t>l</t>
    </r>
    <r>
      <rPr>
        <vertAlign val="subscript"/>
        <sz val="11"/>
        <color theme="1"/>
        <rFont val="Calibri"/>
        <family val="2"/>
        <charset val="238"/>
      </rPr>
      <t>A</t>
    </r>
    <r>
      <rPr>
        <sz val="11"/>
        <color theme="1"/>
        <rFont val="Calibri"/>
        <family val="2"/>
        <charset val="238"/>
        <scheme val="minor"/>
      </rPr>
      <t xml:space="preserve"> /m</t>
    </r>
  </si>
  <si>
    <r>
      <rPr>
        <sz val="11"/>
        <color theme="1"/>
        <rFont val="Symbol"/>
        <family val="1"/>
        <charset val="2"/>
      </rPr>
      <t>l</t>
    </r>
    <r>
      <rPr>
        <vertAlign val="subscript"/>
        <sz val="11"/>
        <color theme="1"/>
        <rFont val="Calibri"/>
        <family val="2"/>
        <charset val="238"/>
      </rPr>
      <t>A</t>
    </r>
    <r>
      <rPr>
        <sz val="11"/>
        <color theme="1"/>
        <rFont val="Calibri"/>
        <family val="2"/>
        <charset val="238"/>
        <scheme val="minor"/>
      </rPr>
      <t xml:space="preserve"> /mm</t>
    </r>
  </si>
  <si>
    <t>Spočtěte střední volnou dráhu molekul plynu pro argon na jeho tlaku za teploty:</t>
  </si>
  <si>
    <t>stC</t>
  </si>
  <si>
    <t xml:space="preserve">Zjistěte volnou dráhu za tlaku: </t>
  </si>
  <si>
    <t>Atm a zapište ji sem:</t>
  </si>
  <si>
    <t>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</si>
</sst>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vertAlign val="subscript"/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0" xfId="0" applyNumberFormat="1"/>
    <xf numFmtId="0" fontId="3" fillId="0" borderId="0" xfId="0" applyFont="1"/>
    <xf numFmtId="0" fontId="0" fillId="2" borderId="0" xfId="0" applyFill="1"/>
    <xf numFmtId="0" fontId="4" fillId="0" borderId="0" xfId="0" applyFont="1"/>
    <xf numFmtId="0" fontId="0" fillId="0" borderId="0" xfId="0" applyFont="1"/>
    <xf numFmtId="0" fontId="4" fillId="2" borderId="0" xfId="0" applyFont="1" applyFill="1"/>
    <xf numFmtId="0" fontId="4" fillId="3" borderId="0" xfId="0" applyFont="1" applyFill="1"/>
    <xf numFmtId="11" fontId="0" fillId="2" borderId="0" xfId="0" applyNumberFormat="1" applyFill="1"/>
    <xf numFmtId="11" fontId="4" fillId="2" borderId="0" xfId="0" applyNumberFormat="1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400"/>
              <a:t>Závislost volné dráhy molekul IG</a:t>
            </a:r>
            <a:endParaRPr lang="en-US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4207079851528038"/>
          <c:y val="0.13302045667038401"/>
          <c:w val="0.69470586959323333"/>
          <c:h val="0.70154072747344354"/>
        </c:manualLayout>
      </c:layout>
      <c:scatterChart>
        <c:scatterStyle val="lineMarker"/>
        <c:varyColors val="0"/>
        <c:ser>
          <c:idx val="4"/>
          <c:order val="0"/>
          <c:tx>
            <c:strRef>
              <c:f>Template!$G$22</c:f>
              <c:strCache>
                <c:ptCount val="1"/>
                <c:pt idx="0">
                  <c:v>lA /mm</c:v>
                </c:pt>
              </c:strCache>
            </c:strRef>
          </c:tx>
          <c:xVal>
            <c:numRef>
              <c:f>Template!$A$23:$A$43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2.2000000000000002</c:v>
                </c:pt>
                <c:pt idx="3">
                  <c:v>3.6400000000000006</c:v>
                </c:pt>
                <c:pt idx="4">
                  <c:v>5.3680000000000012</c:v>
                </c:pt>
                <c:pt idx="5">
                  <c:v>7.441600000000002</c:v>
                </c:pt>
                <c:pt idx="6">
                  <c:v>9.9299200000000027</c:v>
                </c:pt>
                <c:pt idx="7">
                  <c:v>12.915904000000003</c:v>
                </c:pt>
                <c:pt idx="8">
                  <c:v>16.499084800000002</c:v>
                </c:pt>
                <c:pt idx="9">
                  <c:v>20.79890176</c:v>
                </c:pt>
                <c:pt idx="10">
                  <c:v>25.958682111999998</c:v>
                </c:pt>
                <c:pt idx="11">
                  <c:v>32.150418534399996</c:v>
                </c:pt>
                <c:pt idx="12">
                  <c:v>39.580502241279994</c:v>
                </c:pt>
                <c:pt idx="13">
                  <c:v>48.49660268953599</c:v>
                </c:pt>
                <c:pt idx="14">
                  <c:v>59.195923227443188</c:v>
                </c:pt>
                <c:pt idx="15">
                  <c:v>72.035107872931832</c:v>
                </c:pt>
                <c:pt idx="16">
                  <c:v>87.442129447518198</c:v>
                </c:pt>
                <c:pt idx="17">
                  <c:v>105.93055533702184</c:v>
                </c:pt>
                <c:pt idx="18">
                  <c:v>128.11666640442621</c:v>
                </c:pt>
                <c:pt idx="19">
                  <c:v>154.73999968531146</c:v>
                </c:pt>
                <c:pt idx="20">
                  <c:v>186.68799962237375</c:v>
                </c:pt>
              </c:numCache>
            </c:numRef>
          </c:xVal>
          <c:yVal>
            <c:numRef>
              <c:f>Template!$G$23:$G$43</c:f>
              <c:numCache>
                <c:formatCode>0.00E+00</c:formatCode>
                <c:ptCount val="21"/>
                <c:pt idx="0">
                  <c:v>0</c:v>
                </c:pt>
                <c:pt idx="1">
                  <c:v>6.2833557043739958</c:v>
                </c:pt>
                <c:pt idx="2">
                  <c:v>2.856070774715453</c:v>
                </c:pt>
                <c:pt idx="3">
                  <c:v>1.7261966220807681</c:v>
                </c:pt>
                <c:pt idx="4">
                  <c:v>1.170520809309612</c:v>
                </c:pt>
                <c:pt idx="5">
                  <c:v>0.84435547521688803</c:v>
                </c:pt>
                <c:pt idx="6">
                  <c:v>0.63277002275687977</c:v>
                </c:pt>
                <c:pt idx="7">
                  <c:v>0.48648206926700566</c:v>
                </c:pt>
                <c:pt idx="8">
                  <c:v>0.38083056003045673</c:v>
                </c:pt>
                <c:pt idx="9">
                  <c:v>0.30210035976312993</c:v>
                </c:pt>
                <c:pt idx="10">
                  <c:v>0.24205218420812558</c:v>
                </c:pt>
                <c:pt idx="11">
                  <c:v>0.19543620241369464</c:v>
                </c:pt>
                <c:pt idx="12">
                  <c:v>0.15874876134898683</c:v>
                </c:pt>
                <c:pt idx="13">
                  <c:v>0.12956280143165044</c:v>
                </c:pt>
                <c:pt idx="14">
                  <c:v>0.106145074893621</c:v>
                </c:pt>
                <c:pt idx="15">
                  <c:v>8.7226296869821904E-2</c:v>
                </c:pt>
                <c:pt idx="16">
                  <c:v>7.185730430027093E-2</c:v>
                </c:pt>
                <c:pt idx="17">
                  <c:v>5.9315800661889066E-2</c:v>
                </c:pt>
                <c:pt idx="18">
                  <c:v>4.9044014964761184E-2</c:v>
                </c:pt>
                <c:pt idx="19">
                  <c:v>4.0605891929379641E-2</c:v>
                </c:pt>
                <c:pt idx="20">
                  <c:v>3.3656987685784616E-2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1D6-43CB-9232-F26DF8797C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30112"/>
        <c:axId val="45132032"/>
      </c:scatterChart>
      <c:valAx>
        <c:axId val="4513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tlak / Pa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132032"/>
        <c:crosses val="autoZero"/>
        <c:crossBetween val="midCat"/>
      </c:valAx>
      <c:valAx>
        <c:axId val="451320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volná</a:t>
                </a:r>
                <a:r>
                  <a:rPr lang="cs-CZ" baseline="0"/>
                  <a:t> dráha /mm</a:t>
                </a:r>
                <a:endParaRPr lang="cs-CZ"/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451301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8836089238845132"/>
          <c:y val="0.34979808049744854"/>
          <c:w val="0.1449724409448819"/>
          <c:h val="6.467422527119733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342899</xdr:colOff>
      <xdr:row>4</xdr:row>
      <xdr:rowOff>1</xdr:rowOff>
    </xdr:from>
    <xdr:to>
      <xdr:col>20</xdr:col>
      <xdr:colOff>276224</xdr:colOff>
      <xdr:row>31</xdr:row>
      <xdr:rowOff>135453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699" y="1"/>
          <a:ext cx="7248525" cy="529419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>
    <xdr:from>
      <xdr:col>14</xdr:col>
      <xdr:colOff>447675</xdr:colOff>
      <xdr:row>0</xdr:row>
      <xdr:rowOff>22860</xdr:rowOff>
    </xdr:from>
    <xdr:to>
      <xdr:col>21</xdr:col>
      <xdr:colOff>99060</xdr:colOff>
      <xdr:row>20</xdr:row>
      <xdr:rowOff>99060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7"/>
  <sheetViews>
    <sheetView tabSelected="1" workbookViewId="0">
      <selection activeCell="H13" sqref="H13"/>
    </sheetView>
  </sheetViews>
  <sheetFormatPr defaultRowHeight="14.4" x14ac:dyDescent="0.3"/>
  <cols>
    <col min="7" max="7" width="12.6640625" customWidth="1"/>
  </cols>
  <sheetData>
    <row r="1" spans="1:9" x14ac:dyDescent="0.3">
      <c r="A1" s="2" t="s">
        <v>20</v>
      </c>
    </row>
    <row r="2" spans="1:9" x14ac:dyDescent="0.3">
      <c r="A2" s="5" t="s">
        <v>32</v>
      </c>
      <c r="H2">
        <v>25</v>
      </c>
      <c r="I2" t="s">
        <v>33</v>
      </c>
    </row>
    <row r="3" spans="1:9" x14ac:dyDescent="0.3">
      <c r="A3" s="5" t="s">
        <v>34</v>
      </c>
      <c r="D3">
        <v>1</v>
      </c>
      <c r="E3" t="s">
        <v>35</v>
      </c>
      <c r="G3" s="8">
        <f>G45</f>
        <v>6.201189937699478E-5</v>
      </c>
      <c r="H3" t="s">
        <v>36</v>
      </c>
    </row>
    <row r="5" spans="1:9" x14ac:dyDescent="0.3">
      <c r="A5" s="4" t="s">
        <v>21</v>
      </c>
    </row>
    <row r="6" spans="1:9" x14ac:dyDescent="0.3">
      <c r="B6" t="s">
        <v>0</v>
      </c>
      <c r="C6">
        <f>PI()</f>
        <v>3.1415926535897931</v>
      </c>
      <c r="F6" t="s">
        <v>22</v>
      </c>
      <c r="G6" s="1">
        <v>6.0221413000000002E+23</v>
      </c>
    </row>
    <row r="7" spans="1:9" x14ac:dyDescent="0.3">
      <c r="B7" s="4" t="s">
        <v>1</v>
      </c>
      <c r="C7" s="7">
        <v>39.948</v>
      </c>
      <c r="D7" t="s">
        <v>2</v>
      </c>
      <c r="E7" s="1">
        <f>(C7/G6)/1000</f>
        <v>6.6335208707241723E-26</v>
      </c>
      <c r="F7" t="s">
        <v>8</v>
      </c>
    </row>
    <row r="8" spans="1:9" x14ac:dyDescent="0.3">
      <c r="B8" t="s">
        <v>3</v>
      </c>
      <c r="C8">
        <v>8.3144799999999996</v>
      </c>
      <c r="D8" t="s">
        <v>4</v>
      </c>
      <c r="E8" s="1">
        <f>C8/G6</f>
        <v>1.3806517625217461E-23</v>
      </c>
    </row>
    <row r="9" spans="1:9" x14ac:dyDescent="0.3">
      <c r="B9" s="4" t="s">
        <v>5</v>
      </c>
      <c r="C9" s="7">
        <f>H2</f>
        <v>25</v>
      </c>
      <c r="D9" t="s">
        <v>6</v>
      </c>
      <c r="E9">
        <f>273.15+C9</f>
        <v>298.14999999999998</v>
      </c>
      <c r="F9" t="s">
        <v>7</v>
      </c>
    </row>
    <row r="10" spans="1:9" x14ac:dyDescent="0.3">
      <c r="B10" s="4" t="s">
        <v>12</v>
      </c>
      <c r="C10" s="7">
        <f>101325*D3</f>
        <v>101325</v>
      </c>
      <c r="D10" t="s">
        <v>18</v>
      </c>
    </row>
    <row r="11" spans="1:9" x14ac:dyDescent="0.3">
      <c r="B11" t="s">
        <v>15</v>
      </c>
      <c r="C11">
        <v>384</v>
      </c>
      <c r="D11" t="s">
        <v>16</v>
      </c>
      <c r="E11">
        <f>C11*0.000000000001</f>
        <v>3.8400000000000002E-10</v>
      </c>
      <c r="F11" t="s">
        <v>17</v>
      </c>
    </row>
    <row r="14" spans="1:9" x14ac:dyDescent="0.3">
      <c r="A14" s="4" t="s">
        <v>23</v>
      </c>
    </row>
    <row r="15" spans="1:9" x14ac:dyDescent="0.3">
      <c r="B15" t="s">
        <v>9</v>
      </c>
      <c r="D15" t="s">
        <v>10</v>
      </c>
      <c r="F15" t="s">
        <v>11</v>
      </c>
    </row>
    <row r="17" spans="1:7" x14ac:dyDescent="0.3">
      <c r="A17" s="4" t="s">
        <v>24</v>
      </c>
    </row>
    <row r="18" spans="1:7" x14ac:dyDescent="0.3">
      <c r="A18" t="s">
        <v>25</v>
      </c>
    </row>
    <row r="19" spans="1:7" x14ac:dyDescent="0.3">
      <c r="A19" t="s">
        <v>26</v>
      </c>
      <c r="D19">
        <v>1</v>
      </c>
      <c r="E19" t="s">
        <v>27</v>
      </c>
      <c r="G19">
        <v>1.2</v>
      </c>
    </row>
    <row r="20" spans="1:7" x14ac:dyDescent="0.3">
      <c r="A20" t="s">
        <v>28</v>
      </c>
    </row>
    <row r="22" spans="1:7" ht="15.6" x14ac:dyDescent="0.35">
      <c r="A22" t="s">
        <v>13</v>
      </c>
      <c r="B22" t="s">
        <v>14</v>
      </c>
      <c r="C22" t="s">
        <v>19</v>
      </c>
      <c r="D22" t="s">
        <v>29</v>
      </c>
      <c r="F22" t="s">
        <v>30</v>
      </c>
      <c r="G22" t="s">
        <v>31</v>
      </c>
    </row>
    <row r="23" spans="1:7" x14ac:dyDescent="0.3">
      <c r="A23" s="3">
        <v>0</v>
      </c>
      <c r="B23" s="3">
        <f>A23/($C$8*$E$9)</f>
        <v>0</v>
      </c>
      <c r="C23" s="8">
        <f>B23*$G$6</f>
        <v>0</v>
      </c>
      <c r="D23" s="8">
        <f>POWER(2,1/2)*$C$6*$E$11*$E$11*C23</f>
        <v>0</v>
      </c>
      <c r="E23" s="3"/>
      <c r="F23" s="8" t="e">
        <f>1/D23</f>
        <v>#DIV/0!</v>
      </c>
      <c r="G23" s="8" t="e">
        <f>F23*1000</f>
        <v>#DIV/0!</v>
      </c>
    </row>
    <row r="24" spans="1:7" x14ac:dyDescent="0.3">
      <c r="A24" s="3">
        <f>A23+D19</f>
        <v>1</v>
      </c>
      <c r="B24" s="3">
        <f>A24/($C$8*$E$9)</f>
        <v>4.033946121321514E-4</v>
      </c>
      <c r="C24" s="8">
        <f>B24*$G$6</f>
        <v>2.4292993539185102E+20</v>
      </c>
      <c r="D24" s="8">
        <f>POWER(2,1/2)*$C$6*$E$11*$E$11*C24</f>
        <v>159.15062699758917</v>
      </c>
      <c r="E24" s="3"/>
      <c r="F24" s="8">
        <f>1/D24</f>
        <v>6.2833557043739958E-3</v>
      </c>
      <c r="G24" s="8">
        <f>F24*1000</f>
        <v>6.2833557043739958</v>
      </c>
    </row>
    <row r="25" spans="1:7" x14ac:dyDescent="0.3">
      <c r="A25" s="3">
        <f t="shared" ref="A25:A34" si="0">A24+$G$19*(A24-A23)</f>
        <v>2.2000000000000002</v>
      </c>
      <c r="B25" s="3">
        <f>A25/($C$8*$E$9)</f>
        <v>8.8746814669073311E-4</v>
      </c>
      <c r="C25" s="8">
        <f>B25*$G$6</f>
        <v>5.3444585786207227E+20</v>
      </c>
      <c r="D25" s="8">
        <f>POWER(2,1/2)*$C$6*$E$11*$E$11*C25</f>
        <v>350.13137939469618</v>
      </c>
      <c r="E25" s="3"/>
      <c r="F25" s="8">
        <f>1/D25</f>
        <v>2.8560707747154529E-3</v>
      </c>
      <c r="G25" s="8">
        <f>F25*1000</f>
        <v>2.856070774715453</v>
      </c>
    </row>
    <row r="26" spans="1:7" x14ac:dyDescent="0.3">
      <c r="A26" s="3">
        <f t="shared" si="0"/>
        <v>3.6400000000000006</v>
      </c>
      <c r="B26" s="3">
        <f t="shared" ref="B26:B43" si="1">A26/($C$8*$E$9)</f>
        <v>1.4683563881610312E-3</v>
      </c>
      <c r="C26" s="8">
        <f t="shared" ref="C26:C43" si="2">B26*$G$6</f>
        <v>8.8426496482633777E+20</v>
      </c>
      <c r="D26" s="8">
        <f t="shared" ref="D26:D43" si="3">POWER(2,1/2)*$C$6*$E$11*$E$11*C26</f>
        <v>579.30828227122458</v>
      </c>
      <c r="E26" s="3"/>
      <c r="F26" s="8">
        <f t="shared" ref="F26:F43" si="4">1/D26</f>
        <v>1.7261966220807681E-3</v>
      </c>
      <c r="G26" s="8">
        <f t="shared" ref="G26:G43" si="5">F26*1000</f>
        <v>1.7261966220807681</v>
      </c>
    </row>
    <row r="27" spans="1:7" x14ac:dyDescent="0.3">
      <c r="A27" s="3">
        <f t="shared" si="0"/>
        <v>5.3680000000000012</v>
      </c>
      <c r="B27" s="3">
        <f t="shared" si="1"/>
        <v>2.165422277925389E-3</v>
      </c>
      <c r="C27" s="8">
        <f t="shared" si="2"/>
        <v>1.3040478931834563E+21</v>
      </c>
      <c r="D27" s="8">
        <f t="shared" si="3"/>
        <v>854.32056572305862</v>
      </c>
      <c r="E27" s="3"/>
      <c r="F27" s="8">
        <f t="shared" si="4"/>
        <v>1.1705208093096119E-3</v>
      </c>
      <c r="G27" s="8">
        <f t="shared" si="5"/>
        <v>1.170520809309612</v>
      </c>
    </row>
    <row r="28" spans="1:7" x14ac:dyDescent="0.3">
      <c r="A28" s="3">
        <f t="shared" si="0"/>
        <v>7.441600000000002</v>
      </c>
      <c r="B28" s="3">
        <f t="shared" si="1"/>
        <v>3.0019013456426187E-3</v>
      </c>
      <c r="C28" s="8">
        <f t="shared" si="2"/>
        <v>1.807787407211999E+21</v>
      </c>
      <c r="D28" s="8">
        <f t="shared" si="3"/>
        <v>1184.3353058652599</v>
      </c>
      <c r="E28" s="3"/>
      <c r="F28" s="8">
        <f t="shared" si="4"/>
        <v>8.4435547521688806E-4</v>
      </c>
      <c r="G28" s="8">
        <f t="shared" si="5"/>
        <v>0.84435547521688803</v>
      </c>
    </row>
    <row r="29" spans="1:7" x14ac:dyDescent="0.3">
      <c r="A29" s="3">
        <f t="shared" si="0"/>
        <v>9.9299200000000027</v>
      </c>
      <c r="B29" s="3">
        <f t="shared" si="1"/>
        <v>4.0056762269032936E-3</v>
      </c>
      <c r="C29" s="8">
        <f t="shared" si="2"/>
        <v>2.4122748240462495E+21</v>
      </c>
      <c r="D29" s="8">
        <f t="shared" si="3"/>
        <v>1580.3529940359008</v>
      </c>
      <c r="E29" s="3"/>
      <c r="F29" s="8">
        <f t="shared" si="4"/>
        <v>6.3277002275687977E-4</v>
      </c>
      <c r="G29" s="8">
        <f t="shared" si="5"/>
        <v>0.63277002275687977</v>
      </c>
    </row>
    <row r="30" spans="1:7" x14ac:dyDescent="0.3">
      <c r="A30" s="3">
        <f t="shared" si="0"/>
        <v>12.915904000000003</v>
      </c>
      <c r="B30" s="3">
        <f t="shared" si="1"/>
        <v>5.2102060844161037E-3</v>
      </c>
      <c r="C30" s="8">
        <f t="shared" si="2"/>
        <v>3.1376597242473506E+21</v>
      </c>
      <c r="D30" s="8">
        <f t="shared" si="3"/>
        <v>2055.5742198406701</v>
      </c>
      <c r="E30" s="3"/>
      <c r="F30" s="8">
        <f t="shared" si="4"/>
        <v>4.8648206926700565E-4</v>
      </c>
      <c r="G30" s="8">
        <f t="shared" si="5"/>
        <v>0.48648206926700566</v>
      </c>
    </row>
    <row r="31" spans="1:7" x14ac:dyDescent="0.3">
      <c r="A31" s="3">
        <f t="shared" si="0"/>
        <v>16.499084800000002</v>
      </c>
      <c r="B31" s="3">
        <f t="shared" si="1"/>
        <v>6.6556419134314758E-3</v>
      </c>
      <c r="C31" s="8">
        <f t="shared" si="2"/>
        <v>4.0081216044886718E+21</v>
      </c>
      <c r="D31" s="8">
        <f t="shared" si="3"/>
        <v>2625.8396908063933</v>
      </c>
      <c r="E31" s="3"/>
      <c r="F31" s="8">
        <f t="shared" si="4"/>
        <v>3.8083056003045671E-4</v>
      </c>
      <c r="G31" s="8">
        <f t="shared" si="5"/>
        <v>0.38083056003045673</v>
      </c>
    </row>
    <row r="32" spans="1:7" x14ac:dyDescent="0.3">
      <c r="A32" s="3">
        <f t="shared" si="0"/>
        <v>20.79890176</v>
      </c>
      <c r="B32" s="3">
        <f t="shared" si="1"/>
        <v>8.39016490824992E-3</v>
      </c>
      <c r="C32" s="8">
        <f t="shared" si="2"/>
        <v>5.0526758607782559E+21</v>
      </c>
      <c r="D32" s="8">
        <f t="shared" si="3"/>
        <v>3310.1582559652602</v>
      </c>
      <c r="E32" s="3"/>
      <c r="F32" s="8">
        <f t="shared" si="4"/>
        <v>3.0210035976312996E-4</v>
      </c>
      <c r="G32" s="8">
        <f t="shared" si="5"/>
        <v>0.30210035976312993</v>
      </c>
    </row>
    <row r="33" spans="1:8" x14ac:dyDescent="0.3">
      <c r="A33" s="3">
        <f t="shared" si="0"/>
        <v>25.958682111999998</v>
      </c>
      <c r="B33" s="3">
        <f t="shared" si="1"/>
        <v>1.0471592502032055E-2</v>
      </c>
      <c r="C33" s="8">
        <f t="shared" si="2"/>
        <v>6.3061409683257573E+21</v>
      </c>
      <c r="D33" s="8">
        <f t="shared" si="3"/>
        <v>4131.340534155901</v>
      </c>
      <c r="E33" s="3"/>
      <c r="F33" s="8">
        <f t="shared" si="4"/>
        <v>2.4205218420812557E-4</v>
      </c>
      <c r="G33" s="8">
        <f t="shared" si="5"/>
        <v>0.24205218420812558</v>
      </c>
    </row>
    <row r="34" spans="1:8" x14ac:dyDescent="0.3">
      <c r="A34" s="3">
        <f t="shared" si="0"/>
        <v>32.150418534399996</v>
      </c>
      <c r="B34" s="3">
        <f t="shared" si="1"/>
        <v>1.2969305614570617E-2</v>
      </c>
      <c r="C34" s="8">
        <f t="shared" si="2"/>
        <v>7.81029909738276E+21</v>
      </c>
      <c r="D34" s="8">
        <f t="shared" si="3"/>
        <v>5116.7592679846703</v>
      </c>
      <c r="E34" s="3"/>
      <c r="F34" s="8">
        <f t="shared" si="4"/>
        <v>1.9543620241369464E-4</v>
      </c>
      <c r="G34" s="8">
        <f t="shared" si="5"/>
        <v>0.19543620241369464</v>
      </c>
    </row>
    <row r="35" spans="1:8" x14ac:dyDescent="0.3">
      <c r="A35" s="3">
        <f t="shared" ref="A35:A43" si="6">A34+1.2*(A34-A33)</f>
        <v>39.580502241279994</v>
      </c>
      <c r="B35" s="3">
        <f t="shared" si="1"/>
        <v>1.5966561349616892E-2</v>
      </c>
      <c r="C35" s="8">
        <f t="shared" si="2"/>
        <v>9.615288852251163E+21</v>
      </c>
      <c r="D35" s="8">
        <f t="shared" si="3"/>
        <v>6299.2617485791943</v>
      </c>
      <c r="E35" s="3"/>
      <c r="F35" s="8">
        <f t="shared" si="4"/>
        <v>1.5874876134898682E-4</v>
      </c>
      <c r="G35" s="8">
        <f t="shared" si="5"/>
        <v>0.15874876134898683</v>
      </c>
    </row>
    <row r="36" spans="1:8" x14ac:dyDescent="0.3">
      <c r="A36" s="3">
        <f t="shared" si="6"/>
        <v>48.49660268953599</v>
      </c>
      <c r="B36" s="3">
        <f t="shared" si="1"/>
        <v>1.9563268231672419E-2</v>
      </c>
      <c r="C36" s="8">
        <f t="shared" si="2"/>
        <v>1.1781276558093246E+22</v>
      </c>
      <c r="D36" s="8">
        <f t="shared" si="3"/>
        <v>7718.2647252926217</v>
      </c>
      <c r="E36" s="3"/>
      <c r="F36" s="8">
        <f t="shared" si="4"/>
        <v>1.2956280143165043E-4</v>
      </c>
      <c r="G36" s="8">
        <f t="shared" si="5"/>
        <v>0.12956280143165044</v>
      </c>
    </row>
    <row r="37" spans="1:8" x14ac:dyDescent="0.3">
      <c r="A37" s="3">
        <f t="shared" si="6"/>
        <v>59.195923227443188</v>
      </c>
      <c r="B37" s="3">
        <f t="shared" si="1"/>
        <v>2.3879316490139055E-2</v>
      </c>
      <c r="C37" s="8">
        <f t="shared" si="2"/>
        <v>1.4380461805103745E+22</v>
      </c>
      <c r="D37" s="8">
        <f t="shared" si="3"/>
        <v>9421.0682973487346</v>
      </c>
      <c r="E37" s="3"/>
      <c r="F37" s="8">
        <f t="shared" si="4"/>
        <v>1.06145074893621E-4</v>
      </c>
      <c r="G37" s="8">
        <f t="shared" si="5"/>
        <v>0.106145074893621</v>
      </c>
    </row>
    <row r="38" spans="1:8" x14ac:dyDescent="0.3">
      <c r="A38" s="3">
        <f t="shared" si="6"/>
        <v>72.035107872931832</v>
      </c>
      <c r="B38" s="3">
        <f t="shared" si="1"/>
        <v>2.905857440029902E-2</v>
      </c>
      <c r="C38" s="8">
        <f t="shared" si="2"/>
        <v>1.7499484101516347E+22</v>
      </c>
      <c r="D38" s="8">
        <f t="shared" si="3"/>
        <v>11464.432583816071</v>
      </c>
      <c r="E38" s="3"/>
      <c r="F38" s="8">
        <f t="shared" si="4"/>
        <v>8.7226296869821906E-5</v>
      </c>
      <c r="G38" s="8">
        <f t="shared" si="5"/>
        <v>8.7226296869821904E-2</v>
      </c>
    </row>
    <row r="39" spans="1:8" x14ac:dyDescent="0.3">
      <c r="A39" s="3">
        <f t="shared" si="6"/>
        <v>87.442129447518198</v>
      </c>
      <c r="B39" s="3">
        <f t="shared" si="1"/>
        <v>3.5273683892490977E-2</v>
      </c>
      <c r="C39" s="8">
        <f t="shared" si="2"/>
        <v>2.1242310857211467E+22</v>
      </c>
      <c r="D39" s="8">
        <f t="shared" si="3"/>
        <v>13916.469727576874</v>
      </c>
      <c r="E39" s="3"/>
      <c r="F39" s="8">
        <f t="shared" si="4"/>
        <v>7.1857304300270935E-5</v>
      </c>
      <c r="G39" s="8">
        <f t="shared" si="5"/>
        <v>7.185730430027093E-2</v>
      </c>
    </row>
    <row r="40" spans="1:8" x14ac:dyDescent="0.3">
      <c r="A40" s="3">
        <f t="shared" si="6"/>
        <v>105.93055533702184</v>
      </c>
      <c r="B40" s="3">
        <f t="shared" si="1"/>
        <v>4.2731815283121324E-2</v>
      </c>
      <c r="C40" s="8">
        <f t="shared" si="2"/>
        <v>2.5733702964045612E+22</v>
      </c>
      <c r="D40" s="8">
        <f t="shared" si="3"/>
        <v>16858.91430008984</v>
      </c>
      <c r="E40" s="3"/>
      <c r="F40" s="8">
        <f t="shared" si="4"/>
        <v>5.9315800661889067E-5</v>
      </c>
      <c r="G40" s="8">
        <f t="shared" si="5"/>
        <v>5.9315800661889066E-2</v>
      </c>
    </row>
    <row r="41" spans="1:8" x14ac:dyDescent="0.3">
      <c r="A41" s="3">
        <f t="shared" si="6"/>
        <v>128.11666640442621</v>
      </c>
      <c r="B41" s="3">
        <f t="shared" si="1"/>
        <v>5.1681572951877745E-2</v>
      </c>
      <c r="C41" s="8">
        <f t="shared" si="2"/>
        <v>3.1123373492246589E+22</v>
      </c>
      <c r="D41" s="8">
        <f t="shared" si="3"/>
        <v>20389.847787105398</v>
      </c>
      <c r="E41" s="3"/>
      <c r="F41" s="8">
        <f t="shared" si="4"/>
        <v>4.9044014964761188E-5</v>
      </c>
      <c r="G41" s="8">
        <f t="shared" si="5"/>
        <v>4.9044014964761184E-2</v>
      </c>
    </row>
    <row r="42" spans="1:8" x14ac:dyDescent="0.3">
      <c r="A42" s="3">
        <f t="shared" si="6"/>
        <v>154.73999968531146</v>
      </c>
      <c r="B42" s="3">
        <f t="shared" si="1"/>
        <v>6.2421282154385443E-2</v>
      </c>
      <c r="C42" s="8">
        <f t="shared" si="2"/>
        <v>3.7590978126087759E+22</v>
      </c>
      <c r="D42" s="8">
        <f t="shared" si="3"/>
        <v>24626.967971524067</v>
      </c>
      <c r="E42" s="3"/>
      <c r="F42" s="8">
        <f t="shared" si="4"/>
        <v>4.0605891929379639E-5</v>
      </c>
      <c r="G42" s="8">
        <f t="shared" si="5"/>
        <v>4.0605891929379641E-2</v>
      </c>
    </row>
    <row r="43" spans="1:8" x14ac:dyDescent="0.3">
      <c r="A43" s="3">
        <f t="shared" si="6"/>
        <v>186.68799962237375</v>
      </c>
      <c r="B43" s="3">
        <f t="shared" si="1"/>
        <v>7.5308933197394679E-2</v>
      </c>
      <c r="C43" s="8">
        <f t="shared" si="2"/>
        <v>4.5352103686697155E+22</v>
      </c>
      <c r="D43" s="8">
        <f t="shared" si="3"/>
        <v>29711.512192826467</v>
      </c>
      <c r="E43" s="3"/>
      <c r="F43" s="8">
        <f t="shared" si="4"/>
        <v>3.3656987685784618E-5</v>
      </c>
      <c r="G43" s="8">
        <f t="shared" si="5"/>
        <v>3.3656987685784616E-2</v>
      </c>
    </row>
    <row r="44" spans="1:8" x14ac:dyDescent="0.3">
      <c r="D44" s="1"/>
      <c r="E44" s="1"/>
      <c r="G44" s="1"/>
      <c r="H44" s="1"/>
    </row>
    <row r="45" spans="1:8" x14ac:dyDescent="0.3">
      <c r="A45" s="6">
        <f>C10</f>
        <v>101325</v>
      </c>
      <c r="B45" s="6">
        <f t="shared" ref="B45" si="7">A45/($C$8*$E$9)</f>
        <v>40.873959074290241</v>
      </c>
      <c r="C45" s="9">
        <f t="shared" ref="C45" si="8">B45*$G$6</f>
        <v>2.4614875703579302E+25</v>
      </c>
      <c r="D45" s="9">
        <f t="shared" ref="D45" si="9">POWER(2,1/2)*$C$6*$E$11*$E$11*C45</f>
        <v>16125937.280530721</v>
      </c>
      <c r="E45" s="6"/>
      <c r="F45" s="9">
        <f t="shared" ref="F45" si="10">1/D45</f>
        <v>6.2011899376994781E-8</v>
      </c>
      <c r="G45" s="9">
        <f t="shared" ref="G45" si="11">F45*1000</f>
        <v>6.201189937699478E-5</v>
      </c>
      <c r="H45" s="1"/>
    </row>
    <row r="46" spans="1:8" x14ac:dyDescent="0.3">
      <c r="D46" s="1"/>
      <c r="E46" s="1"/>
      <c r="G46" s="1"/>
      <c r="H46" s="1"/>
    </row>
    <row r="47" spans="1:8" x14ac:dyDescent="0.3">
      <c r="D47" s="1"/>
      <c r="E47" s="1"/>
      <c r="G47" s="1"/>
      <c r="H47" s="1"/>
    </row>
    <row r="48" spans="1:8" x14ac:dyDescent="0.3">
      <c r="D48" s="1"/>
      <c r="E48" s="1"/>
      <c r="G48" s="1"/>
      <c r="H48" s="1"/>
    </row>
    <row r="49" spans="4:8" x14ac:dyDescent="0.3">
      <c r="D49" s="1"/>
      <c r="E49" s="1"/>
      <c r="G49" s="1"/>
      <c r="H49" s="1"/>
    </row>
    <row r="50" spans="4:8" x14ac:dyDescent="0.3">
      <c r="D50" s="1"/>
      <c r="E50" s="1"/>
      <c r="G50" s="1"/>
      <c r="H50" s="1"/>
    </row>
    <row r="51" spans="4:8" x14ac:dyDescent="0.3">
      <c r="D51" s="1"/>
      <c r="E51" s="1"/>
      <c r="G51" s="1"/>
      <c r="H51" s="1"/>
    </row>
    <row r="52" spans="4:8" x14ac:dyDescent="0.3">
      <c r="D52" s="1"/>
      <c r="E52" s="1"/>
      <c r="G52" s="1"/>
      <c r="H52" s="1"/>
    </row>
    <row r="53" spans="4:8" x14ac:dyDescent="0.3">
      <c r="D53" s="1"/>
      <c r="E53" s="1"/>
      <c r="G53" s="1"/>
      <c r="H53" s="1"/>
    </row>
    <row r="54" spans="4:8" x14ac:dyDescent="0.3">
      <c r="D54" s="1"/>
      <c r="E54" s="1"/>
      <c r="G54" s="1"/>
      <c r="H54" s="1"/>
    </row>
    <row r="55" spans="4:8" x14ac:dyDescent="0.3">
      <c r="D55" s="1"/>
      <c r="E55" s="1"/>
      <c r="G55" s="1"/>
      <c r="H55" s="1"/>
    </row>
    <row r="56" spans="4:8" x14ac:dyDescent="0.3">
      <c r="D56" s="1"/>
      <c r="E56" s="1"/>
      <c r="G56" s="1"/>
      <c r="H56" s="1"/>
    </row>
    <row r="57" spans="4:8" x14ac:dyDescent="0.3">
      <c r="D57" s="1"/>
      <c r="E57" s="1"/>
      <c r="G57" s="1"/>
      <c r="H57" s="1"/>
    </row>
    <row r="58" spans="4:8" x14ac:dyDescent="0.3">
      <c r="D58" s="1"/>
      <c r="E58" s="1"/>
      <c r="G58" s="1"/>
      <c r="H58" s="1"/>
    </row>
    <row r="59" spans="4:8" x14ac:dyDescent="0.3">
      <c r="D59" s="1"/>
      <c r="E59" s="1"/>
      <c r="G59" s="1"/>
      <c r="H59" s="1"/>
    </row>
    <row r="60" spans="4:8" x14ac:dyDescent="0.3">
      <c r="D60" s="1"/>
      <c r="E60" s="1"/>
      <c r="G60" s="1"/>
      <c r="H60" s="1"/>
    </row>
    <row r="61" spans="4:8" x14ac:dyDescent="0.3">
      <c r="D61" s="1"/>
      <c r="E61" s="1"/>
      <c r="G61" s="1"/>
      <c r="H61" s="1"/>
    </row>
    <row r="62" spans="4:8" x14ac:dyDescent="0.3">
      <c r="D62" s="1"/>
      <c r="E62" s="1"/>
      <c r="G62" s="1"/>
      <c r="H62" s="1"/>
    </row>
    <row r="63" spans="4:8" x14ac:dyDescent="0.3">
      <c r="D63" s="1"/>
      <c r="E63" s="1"/>
      <c r="G63" s="1"/>
      <c r="H63" s="1"/>
    </row>
    <row r="64" spans="4:8" x14ac:dyDescent="0.3">
      <c r="D64" s="1"/>
      <c r="E64" s="1"/>
      <c r="G64" s="1"/>
      <c r="H64" s="1"/>
    </row>
    <row r="65" spans="4:8" x14ac:dyDescent="0.3">
      <c r="D65" s="1"/>
      <c r="E65" s="1"/>
      <c r="G65" s="1"/>
      <c r="H65" s="1"/>
    </row>
    <row r="66" spans="4:8" x14ac:dyDescent="0.3">
      <c r="D66" s="1"/>
      <c r="E66" s="1"/>
      <c r="G66" s="1"/>
      <c r="H66" s="1"/>
    </row>
    <row r="67" spans="4:8" x14ac:dyDescent="0.3">
      <c r="D67" s="1"/>
      <c r="E67" s="1"/>
      <c r="G67" s="1"/>
      <c r="H67" s="1"/>
    </row>
  </sheetData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Template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ucitel</dc:creator>
  <cp:lastModifiedBy>Student</cp:lastModifiedBy>
  <dcterms:created xsi:type="dcterms:W3CDTF">2015-03-31T09:51:42Z</dcterms:created>
  <dcterms:modified xsi:type="dcterms:W3CDTF">2021-04-20T12:56:31Z</dcterms:modified>
</cp:coreProperties>
</file>