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cnmuni-my.sharepoint.com/personal/2405_muni_cz/Documents/Dokumenty/Vyuka/C6320_Kinetika/C6320 Texty k přednášce a seminář/L01 Uvodní hodina/S01 Uvodní hodina/"/>
    </mc:Choice>
  </mc:AlternateContent>
  <bookViews>
    <workbookView xWindow="0" yWindow="0" windowWidth="16800" windowHeight="6170" activeTab="1"/>
  </bookViews>
  <sheets>
    <sheet name="Výpočet rovnovážné konstanty" sheetId="1" r:id="rId1"/>
    <sheet name="Gibbsova energie reakční směs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1" i="1"/>
  <c r="A20" i="2"/>
  <c r="A21" i="2" l="1"/>
  <c r="A22" i="2" l="1"/>
  <c r="C27" i="1"/>
  <c r="C43" i="1" s="1"/>
  <c r="E43" i="1" s="1"/>
  <c r="E27" i="1"/>
  <c r="A23" i="2" l="1"/>
  <c r="C23" i="1"/>
  <c r="H23" i="1" s="1"/>
  <c r="C22" i="1"/>
  <c r="H22" i="1" s="1"/>
  <c r="C21" i="1"/>
  <c r="H21" i="1" s="1"/>
  <c r="C40" i="1"/>
  <c r="C3" i="2"/>
  <c r="J27" i="1"/>
  <c r="A24" i="2" l="1"/>
  <c r="M21" i="1"/>
  <c r="K21" i="1"/>
  <c r="J43" i="1"/>
  <c r="L43" i="1" s="1"/>
  <c r="L27" i="1"/>
  <c r="K23" i="1"/>
  <c r="L23" i="1" s="1"/>
  <c r="O23" i="1" s="1"/>
  <c r="K22" i="1"/>
  <c r="L22" i="1" s="1"/>
  <c r="O22" i="1" s="1"/>
  <c r="M23" i="1"/>
  <c r="M22" i="1"/>
  <c r="L21" i="1" l="1"/>
  <c r="O21" i="1" s="1"/>
  <c r="N21" i="1"/>
  <c r="P7" i="2" s="1"/>
  <c r="A25" i="2"/>
  <c r="F7" i="2"/>
  <c r="N22" i="1"/>
  <c r="N23" i="1"/>
  <c r="F9" i="2" l="1"/>
  <c r="P9" i="2"/>
  <c r="F8" i="2"/>
  <c r="P8" i="2"/>
  <c r="A26" i="2"/>
  <c r="K40" i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</calcChain>
</file>

<file path=xl/comments1.xml><?xml version="1.0" encoding="utf-8"?>
<comments xmlns="http://schemas.openxmlformats.org/spreadsheetml/2006/main">
  <authors>
    <author>Jiří Sopoušek</author>
  </authors>
  <commentLis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šedě je hodnota stanovená zadáním.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červeně je podbarvena hodnota, kterou má vypočítat student.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žlutě podbarvena je přenášená nebo   automaticky spočítaná hodnota.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Volná energie 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hnědě jsou podbarveny hodnoty, které má studnt najít v tabulkách nebo na internetu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hnědě jsou podbarveny hodnoty, které má studnt najít v tabulkách nebo na internetu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volná entalpie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budeme předpokládat, že Cp se v intervalu 25 až 235stC nemění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budeme předpokládat, že Cv se v intervalu 25 až 235stC nemění
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hnědě jsou podbarveny hodnoty, které má studnt najít v tabulkách nebo na internetu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žlutě podbarvena je hodnota vypočítaná automaticky.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Uvažujte ideální chování plynu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žlutě podbarvena je hodnota vypočítaná automaticky.
</t>
        </r>
      </text>
    </comment>
  </commentList>
</comments>
</file>

<file path=xl/comments2.xml><?xml version="1.0" encoding="utf-8"?>
<comments xmlns="http://schemas.openxmlformats.org/spreadsheetml/2006/main">
  <authors>
    <author>Jiří Sopoušek</author>
  </authors>
  <commentList>
    <comment ref="P7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volná entalpie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  <charset val="238"/>
          </rPr>
          <t>Jiří Sopoušek:</t>
        </r>
        <r>
          <rPr>
            <sz val="9"/>
            <color indexed="81"/>
            <rFont val="Tahoma"/>
            <family val="2"/>
            <charset val="238"/>
          </rPr>
          <t xml:space="preserve">
počet provedených obratů
</t>
        </r>
      </text>
    </comment>
  </commentList>
</comments>
</file>

<file path=xl/sharedStrings.xml><?xml version="1.0" encoding="utf-8"?>
<sst xmlns="http://schemas.openxmlformats.org/spreadsheetml/2006/main" count="179" uniqueCount="107">
  <si>
    <t>Syntéza amoniaku</t>
  </si>
  <si>
    <t>Specie</t>
  </si>
  <si>
    <t>H2</t>
  </si>
  <si>
    <t>N2</t>
  </si>
  <si>
    <t>NH3</t>
  </si>
  <si>
    <t>R=</t>
  </si>
  <si>
    <t>J/(K mol)</t>
  </si>
  <si>
    <r>
      <rPr>
        <sz val="11"/>
        <color theme="1"/>
        <rFont val="Symbol"/>
        <family val="1"/>
        <charset val="2"/>
      </rPr>
      <t>n</t>
    </r>
    <r>
      <rPr>
        <sz val="11"/>
        <color theme="1"/>
        <rFont val="Calibri"/>
        <family val="2"/>
        <charset val="238"/>
      </rPr>
      <t>(i)=</t>
    </r>
  </si>
  <si>
    <t>Vstupní data:</t>
  </si>
  <si>
    <t>Standard State and Enthalpy of Formation, Gibbs Free Energy of Formation, Entropy and Heat Capacity (engineeringtoolbox.com)</t>
  </si>
  <si>
    <t>Postup:</t>
  </si>
  <si>
    <t>1. Vyhledejte hodnoty chybějících termodymanickýchfunkcí a veličin v tabulkách za standardních podmínek.</t>
  </si>
  <si>
    <t>Použij vztahy:</t>
  </si>
  <si>
    <t>2. Vypočítejte termodymanické funkce a veličiny za zvolené teploty</t>
  </si>
  <si>
    <r>
      <t>°</t>
    </r>
    <r>
      <rPr>
        <sz val="11"/>
        <color theme="1"/>
        <rFont val="Arial"/>
        <family val="2"/>
        <charset val="238"/>
      </rPr>
      <t xml:space="preserve">C   </t>
    </r>
  </si>
  <si>
    <t>které zjednoduš s použitím konstantní tepelné kapacity</t>
  </si>
  <si>
    <t>Substances - Standard State and Enthalpies of Formation, Gibbs Free Energies of Formation, Entropies and Heat Capacities</t>
  </si>
  <si>
    <t>p=</t>
  </si>
  <si>
    <t>Atm=</t>
  </si>
  <si>
    <t>Pa</t>
  </si>
  <si>
    <t>t=</t>
  </si>
  <si>
    <r>
      <t>°</t>
    </r>
    <r>
      <rPr>
        <sz val="11"/>
        <color theme="1"/>
        <rFont val="Arial"/>
        <family val="2"/>
        <charset val="238"/>
      </rPr>
      <t>C   =</t>
    </r>
  </si>
  <si>
    <t>K</t>
  </si>
  <si>
    <t>specie</t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</si>
  <si>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>(g)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</si>
  <si>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</si>
  <si>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>(g)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</si>
  <si>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</si>
  <si>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r>
      <t>NH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3 </t>
    </r>
    <r>
      <rPr>
        <sz val="11"/>
        <color theme="1"/>
        <rFont val="Calibri"/>
        <family val="2"/>
        <charset val="238"/>
        <scheme val="minor"/>
      </rPr>
      <t>(g)</t>
    </r>
  </si>
  <si>
    <r>
      <t>NH</t>
    </r>
    <r>
      <rPr>
        <vertAlign val="subscript"/>
        <sz val="11"/>
        <color theme="1"/>
        <rFont val="Calibri"/>
        <family val="2"/>
        <charset val="238"/>
        <scheme val="minor"/>
      </rPr>
      <t>3</t>
    </r>
  </si>
  <si>
    <t>3. Výpočtěte změny termodynamických funkcí při reakci.</t>
  </si>
  <si>
    <t>Standardní reakční entalpie:</t>
  </si>
  <si>
    <t>kJ/mol</t>
  </si>
  <si>
    <t>Standardní reakční Gibbsova energie:</t>
  </si>
  <si>
    <t>Standardní reakční entropie:</t>
  </si>
  <si>
    <t xml:space="preserve">4. Vypočtěte rovnovážnou konstantu </t>
  </si>
  <si>
    <t>Kr=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</si>
  <si>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H</t>
    </r>
    <r>
      <rPr>
        <vertAlign val="subscript"/>
        <sz val="11"/>
        <color theme="1"/>
        <rFont val="Calibri"/>
        <family val="2"/>
        <charset val="238"/>
      </rPr>
      <t>r</t>
    </r>
    <r>
      <rPr>
        <vertAlign val="superscript"/>
        <sz val="11"/>
        <color theme="1"/>
        <rFont val="Calibri"/>
        <family val="2"/>
        <charset val="238"/>
      </rPr>
      <t>0</t>
    </r>
    <r>
      <rPr>
        <sz val="11"/>
        <color theme="1"/>
        <rFont val="Calibri"/>
        <family val="2"/>
        <charset val="238"/>
      </rPr>
      <t>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</si>
  <si>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G</t>
    </r>
    <r>
      <rPr>
        <vertAlign val="subscript"/>
        <sz val="11"/>
        <color theme="1"/>
        <rFont val="Calibri"/>
        <family val="2"/>
        <charset val="238"/>
      </rPr>
      <t>r</t>
    </r>
    <r>
      <rPr>
        <vertAlign val="superscript"/>
        <sz val="11"/>
        <color theme="1"/>
        <rFont val="Calibri"/>
        <family val="2"/>
        <charset val="238"/>
      </rPr>
      <t>0</t>
    </r>
    <r>
      <rPr>
        <sz val="11"/>
        <color theme="1"/>
        <rFont val="Calibri"/>
        <family val="2"/>
        <charset val="238"/>
      </rPr>
      <t>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</si>
  <si>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S</t>
    </r>
    <r>
      <rPr>
        <vertAlign val="subscript"/>
        <sz val="11"/>
        <color theme="1"/>
        <rFont val="Calibri"/>
        <family val="2"/>
        <charset val="238"/>
      </rPr>
      <t>r</t>
    </r>
    <r>
      <rPr>
        <vertAlign val="superscript"/>
        <sz val="11"/>
        <color theme="1"/>
        <rFont val="Calibri"/>
        <family val="2"/>
        <charset val="238"/>
      </rPr>
      <t>0</t>
    </r>
    <r>
      <rPr>
        <sz val="11"/>
        <color theme="1"/>
        <rFont val="Calibri"/>
        <family val="2"/>
        <charset val="238"/>
      </rPr>
      <t>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</si>
  <si>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H</t>
    </r>
    <r>
      <rPr>
        <vertAlign val="subscript"/>
        <sz val="11"/>
        <color theme="1"/>
        <rFont val="Calibri"/>
        <family val="2"/>
        <charset val="238"/>
      </rPr>
      <t>f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</si>
  <si>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G</t>
    </r>
    <r>
      <rPr>
        <vertAlign val="subscript"/>
        <sz val="11"/>
        <color theme="1"/>
        <rFont val="Calibri"/>
        <family val="2"/>
        <charset val="238"/>
      </rPr>
      <t>f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</si>
  <si>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S</t>
    </r>
    <r>
      <rPr>
        <vertAlign val="subscript"/>
        <sz val="11"/>
        <color theme="1"/>
        <rFont val="Calibri"/>
        <family val="2"/>
        <charset val="238"/>
      </rPr>
      <t>f</t>
    </r>
  </si>
  <si>
    <r>
      <t>C</t>
    </r>
    <r>
      <rPr>
        <vertAlign val="subscript"/>
        <sz val="11"/>
        <color theme="1"/>
        <rFont val="Calibri"/>
        <family val="2"/>
        <charset val="238"/>
      </rPr>
      <t>p</t>
    </r>
  </si>
  <si>
    <t>Změna entalpie při reakci:</t>
  </si>
  <si>
    <t>Změna entropie při reakci:</t>
  </si>
  <si>
    <t>kontrola:</t>
  </si>
  <si>
    <t>Předpokládejte, že Cp se v intervalu 25 až 235stC nemění.</t>
  </si>
  <si>
    <t xml:space="preserve">Úkol: </t>
  </si>
  <si>
    <t xml:space="preserve">vypočtěte rovnovážnou konstantu reakce při tlaku standardním ale jiné, nežli standatdní teplotě. </t>
  </si>
  <si>
    <t>K  v závislosti na rozsahu reakce.</t>
  </si>
  <si>
    <t>Do reaktoru bylo napuštěno následující množství výchozích látek:</t>
  </si>
  <si>
    <t>substance</t>
  </si>
  <si>
    <t>mol</t>
  </si>
  <si>
    <t>čas t=0</t>
  </si>
  <si>
    <t>Pa,</t>
  </si>
  <si>
    <t xml:space="preserve">rozsah </t>
  </si>
  <si>
    <t>x</t>
  </si>
  <si>
    <r>
      <t xml:space="preserve">step </t>
    </r>
    <r>
      <rPr>
        <sz val="11"/>
        <color theme="1"/>
        <rFont val="Symbol"/>
        <family val="1"/>
        <charset val="2"/>
      </rPr>
      <t>x =</t>
    </r>
  </si>
  <si>
    <t xml:space="preserve">n H2 </t>
  </si>
  <si>
    <t xml:space="preserve">n N2 </t>
  </si>
  <si>
    <t xml:space="preserve">n NH3 </t>
  </si>
  <si>
    <r>
      <t xml:space="preserve">stech </t>
    </r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  <charset val="238"/>
      </rPr>
      <t>i</t>
    </r>
  </si>
  <si>
    <t>J/mol</t>
  </si>
  <si>
    <t>Parciální Gibbs energy</t>
  </si>
  <si>
    <t>parciální tlaky pi/p0</t>
  </si>
  <si>
    <t xml:space="preserve">Objem reaktoru je </t>
  </si>
  <si>
    <t>m3</t>
  </si>
  <si>
    <r>
      <t>C</t>
    </r>
    <r>
      <rPr>
        <vertAlign val="subscript"/>
        <sz val="11"/>
        <color theme="1"/>
        <rFont val="Calibri"/>
        <family val="2"/>
        <charset val="238"/>
      </rPr>
      <t>V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</si>
  <si>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F</t>
    </r>
    <r>
      <rPr>
        <vertAlign val="subscript"/>
        <sz val="11"/>
        <color theme="1"/>
        <rFont val="Calibri"/>
        <family val="2"/>
        <charset val="238"/>
      </rPr>
      <t>f</t>
    </r>
  </si>
  <si>
    <t>Reakce v "pytlíku" umístěném v termostatu</t>
  </si>
  <si>
    <t>Reakce v autoklávu umístěném v termostatu</t>
  </si>
  <si>
    <t>Standardní reakční vnitřní energie:</t>
  </si>
  <si>
    <t>Změna vnitřní energie při reakci: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</si>
  <si>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U</t>
    </r>
    <r>
      <rPr>
        <vertAlign val="subscript"/>
        <sz val="11"/>
        <color theme="1"/>
        <rFont val="Calibri"/>
        <family val="2"/>
        <charset val="238"/>
      </rPr>
      <t>r</t>
    </r>
    <r>
      <rPr>
        <vertAlign val="superscript"/>
        <sz val="11"/>
        <color theme="1"/>
        <rFont val="Calibri"/>
        <family val="2"/>
        <charset val="238"/>
      </rPr>
      <t>0</t>
    </r>
    <r>
      <rPr>
        <sz val="11"/>
        <color theme="1"/>
        <rFont val="Calibri"/>
        <family val="2"/>
        <charset val="238"/>
      </rPr>
      <t>=</t>
    </r>
  </si>
  <si>
    <t>kJ/(mol)</t>
  </si>
  <si>
    <t>Změna objemu při reakci: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</si>
  <si>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V</t>
    </r>
    <r>
      <rPr>
        <vertAlign val="subscript"/>
        <sz val="11"/>
        <color theme="1"/>
        <rFont val="Calibri"/>
        <family val="2"/>
        <charset val="238"/>
      </rPr>
      <t>r</t>
    </r>
    <r>
      <rPr>
        <vertAlign val="superscript"/>
        <sz val="11"/>
        <color theme="1"/>
        <rFont val="Calibri"/>
        <family val="2"/>
        <charset val="238"/>
      </rPr>
      <t>0</t>
    </r>
    <r>
      <rPr>
        <sz val="11"/>
        <color theme="1"/>
        <rFont val="Calibri"/>
        <family val="2"/>
        <charset val="238"/>
      </rPr>
      <t>=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</si>
  <si>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</si>
  <si>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V</t>
    </r>
    <r>
      <rPr>
        <vertAlign val="subscript"/>
        <sz val="11"/>
        <color theme="1"/>
        <rFont val="Calibri"/>
        <family val="2"/>
        <charset val="238"/>
      </rPr>
      <t>r</t>
    </r>
    <r>
      <rPr>
        <sz val="11"/>
        <color theme="1"/>
        <rFont val="Calibri"/>
        <family val="2"/>
        <charset val="238"/>
      </rPr>
      <t>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</si>
  <si>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H</t>
    </r>
    <r>
      <rPr>
        <vertAlign val="subscript"/>
        <sz val="11"/>
        <color theme="1"/>
        <rFont val="Calibri"/>
        <family val="2"/>
        <charset val="238"/>
      </rPr>
      <t>r</t>
    </r>
    <r>
      <rPr>
        <sz val="11"/>
        <color theme="1"/>
        <rFont val="Calibri"/>
        <family val="2"/>
        <charset val="238"/>
      </rPr>
      <t>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</si>
  <si>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U</t>
    </r>
    <r>
      <rPr>
        <vertAlign val="subscript"/>
        <sz val="11"/>
        <color theme="1"/>
        <rFont val="Calibri"/>
        <family val="2"/>
        <charset val="238"/>
      </rPr>
      <t>r</t>
    </r>
    <r>
      <rPr>
        <sz val="11"/>
        <color theme="1"/>
        <rFont val="Calibri"/>
        <family val="2"/>
        <charset val="238"/>
      </rPr>
      <t>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</si>
  <si>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S</t>
    </r>
    <r>
      <rPr>
        <vertAlign val="subscript"/>
        <sz val="11"/>
        <color theme="1"/>
        <rFont val="Calibri"/>
        <family val="2"/>
        <charset val="238"/>
      </rPr>
      <t>r</t>
    </r>
    <r>
      <rPr>
        <sz val="11"/>
        <color theme="1"/>
        <rFont val="Calibri"/>
        <family val="2"/>
        <charset val="238"/>
      </rPr>
      <t>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</si>
  <si>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G</t>
    </r>
    <r>
      <rPr>
        <vertAlign val="subscript"/>
        <sz val="11"/>
        <color theme="1"/>
        <rFont val="Calibri"/>
        <family val="2"/>
        <charset val="238"/>
      </rPr>
      <t>r</t>
    </r>
    <r>
      <rPr>
        <sz val="11"/>
        <color theme="1"/>
        <rFont val="Calibri"/>
        <family val="2"/>
        <charset val="238"/>
      </rPr>
      <t>=</t>
    </r>
  </si>
  <si>
    <t>Standardní reakční Helmholzova energie:</t>
  </si>
  <si>
    <t>Změna Helmholzovy energie při reakci:</t>
  </si>
  <si>
    <t>Změna Gibbsovy energie při reakci: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</si>
  <si>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U</t>
    </r>
    <r>
      <rPr>
        <vertAlign val="subscript"/>
        <sz val="11"/>
        <color theme="1"/>
        <rFont val="Calibri"/>
        <family val="2"/>
        <charset val="238"/>
      </rPr>
      <t>f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</si>
  <si>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F</t>
    </r>
    <r>
      <rPr>
        <vertAlign val="subscript"/>
        <sz val="11"/>
        <color theme="1"/>
        <rFont val="Calibri"/>
        <family val="2"/>
        <charset val="238"/>
      </rPr>
      <t>r</t>
    </r>
    <r>
      <rPr>
        <vertAlign val="superscript"/>
        <sz val="11"/>
        <color theme="1"/>
        <rFont val="Calibri"/>
        <family val="2"/>
        <charset val="238"/>
      </rPr>
      <t>0</t>
    </r>
    <r>
      <rPr>
        <sz val="11"/>
        <color theme="1"/>
        <rFont val="Calibri"/>
        <family val="2"/>
        <charset val="238"/>
      </rPr>
      <t>=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</si>
  <si>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  <scheme val="minor"/>
      </rPr>
      <t>F</t>
    </r>
    <r>
      <rPr>
        <vertAlign val="subscript"/>
        <sz val="11"/>
        <color theme="1"/>
        <rFont val="Calibri"/>
        <family val="2"/>
        <charset val="238"/>
      </rPr>
      <t>r</t>
    </r>
    <r>
      <rPr>
        <sz val="11"/>
        <color theme="1"/>
        <rFont val="Calibri"/>
        <family val="2"/>
        <charset val="238"/>
      </rPr>
      <t>=</t>
    </r>
  </si>
  <si>
    <t xml:space="preserve">Vypočtěte závislost Gibsovy energie při syntéze amoniaku za konstantního standardního tlaku, </t>
  </si>
  <si>
    <t>a teplotě</t>
  </si>
  <si>
    <t xml:space="preserve">V tlakově kompenzovaném  (p,T, konst) </t>
  </si>
  <si>
    <t>a uzavřeném (V,T, konst)  isotermickém reaktoru.</t>
  </si>
  <si>
    <t>použij</t>
  </si>
  <si>
    <t>předpokládejte ideální chování směsi plynů.</t>
  </si>
  <si>
    <t>H2 (g)</t>
  </si>
  <si>
    <t>N2 (g)</t>
  </si>
  <si>
    <t>NH3 (g)</t>
  </si>
  <si>
    <t>pro tuto teplotu platí:</t>
  </si>
  <si>
    <t>1. Vygeneruj osu rozsahu reakce, parciálních tlaků, perc. Gibbsovy energie složek a celkovou</t>
  </si>
  <si>
    <t>mol obratů</t>
  </si>
  <si>
    <t>stupeň konverze</t>
  </si>
  <si>
    <t>Gibbs energie</t>
  </si>
  <si>
    <t xml:space="preserve">celková </t>
  </si>
  <si>
    <r>
      <t xml:space="preserve">step </t>
    </r>
    <r>
      <rPr>
        <sz val="11"/>
        <color theme="1"/>
        <rFont val="Symbol"/>
        <family val="1"/>
        <charset val="2"/>
      </rPr>
      <t>x (</t>
    </r>
    <r>
      <rPr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Symbol"/>
        <family val="1"/>
        <charset val="2"/>
      </rPr>
      <t>) =</t>
    </r>
  </si>
  <si>
    <t>2. Vytvoř graf závislosti Gibbsovy energie na rosahu reakce a na stupni konverze reakce.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</si>
</sst>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6"/>
      <color rgb="FF333333"/>
      <name val="Arial"/>
      <family val="2"/>
      <charset val="238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vertAlign val="subscript"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2" borderId="0" xfId="0" applyFill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1" xfId="0" applyFill="1" applyBorder="1"/>
    <xf numFmtId="0" fontId="0" fillId="5" borderId="5" xfId="0" applyFill="1" applyBorder="1"/>
    <xf numFmtId="0" fontId="0" fillId="5" borderId="0" xfId="0" applyFill="1"/>
    <xf numFmtId="0" fontId="0" fillId="5" borderId="6" xfId="0" applyFill="1" applyBorder="1"/>
    <xf numFmtId="0" fontId="0" fillId="5" borderId="3" xfId="0" applyFill="1" applyBorder="1"/>
    <xf numFmtId="0" fontId="0" fillId="5" borderId="7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3" xfId="0" applyFill="1" applyBorder="1"/>
    <xf numFmtId="0" fontId="0" fillId="6" borderId="7" xfId="0" applyFill="1" applyBorder="1"/>
    <xf numFmtId="0" fontId="0" fillId="6" borderId="0" xfId="0" applyFill="1"/>
    <xf numFmtId="0" fontId="7" fillId="3" borderId="0" xfId="0" applyFont="1" applyFill="1"/>
    <xf numFmtId="0" fontId="1" fillId="0" borderId="0" xfId="0" applyFont="1"/>
    <xf numFmtId="0" fontId="0" fillId="3" borderId="0" xfId="0" applyFill="1"/>
    <xf numFmtId="0" fontId="7" fillId="2" borderId="0" xfId="0" applyFont="1" applyFill="1"/>
    <xf numFmtId="0" fontId="7" fillId="0" borderId="2" xfId="0" applyFont="1" applyBorder="1"/>
    <xf numFmtId="0" fontId="0" fillId="6" borderId="4" xfId="0" applyFill="1" applyBorder="1"/>
    <xf numFmtId="0" fontId="0" fillId="6" borderId="2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6" borderId="0" xfId="0" applyFont="1" applyFill="1"/>
    <xf numFmtId="0" fontId="7" fillId="0" borderId="5" xfId="0" applyFont="1" applyBorder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8" borderId="0" xfId="0" applyFont="1" applyFill="1"/>
    <xf numFmtId="0" fontId="14" fillId="0" borderId="0" xfId="0" applyFont="1"/>
    <xf numFmtId="0" fontId="1" fillId="8" borderId="0" xfId="0" applyFont="1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6"/>
          <c:tx>
            <c:strRef>
              <c:f>'Gibbsova energie reakční směsi'!$K$15</c:f>
              <c:strCache>
                <c:ptCount val="1"/>
                <c:pt idx="0">
                  <c:v>Gibbs energie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strRef>
              <c:f>'Gibbsova energie reakční směsi'!$A$19:$D$39</c:f>
              <c:strCach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strCache>
            </c:strRef>
          </c:xVal>
          <c:yVal>
            <c:numRef>
              <c:f>'Gibbsova energie reakční směsi'!$K$19:$K$39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75-40D1-BD71-86F2EC5F4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035848"/>
        <c:axId val="58203781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'Gibbsova energie reakční směsi'!$E$16</c15:sqref>
                        </c15:formulaRef>
                      </c:ext>
                    </c:extLst>
                    <c:strCache>
                      <c:ptCount val="1"/>
                      <c:pt idx="0">
                        <c:v>parciální tlaky pi/p0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uri="{02D57815-91ED-43cb-92C2-25804820EDAC}">
                        <c15:formulaRef>
                          <c15:sqref>'Gibbsova energie reakční směsi'!$E$17:$E$39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F975-40D1-BD71-86F2EC5F4F67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směsi'!$F$16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směsi'!$F$17:$F$39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975-40D1-BD71-86F2EC5F4F67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směsi'!$G$16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směsi'!$G$17:$G$39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975-40D1-BD71-86F2EC5F4F67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směsi'!$H$16</c15:sqref>
                        </c15:formulaRef>
                      </c:ext>
                    </c:extLst>
                    <c:strCache>
                      <c:ptCount val="1"/>
                      <c:pt idx="0">
                        <c:v>Parciální Gibbs energy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směsi'!$H$17:$H$39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75-40D1-BD71-86F2EC5F4F67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směsi'!$I$16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směsi'!$I$17:$I$39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75-40D1-BD71-86F2EC5F4F67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směsi'!$J$16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směsi'!$J$17:$J$39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75-40D1-BD71-86F2EC5F4F67}"/>
                  </c:ext>
                </c:extLst>
              </c15:ser>
            </c15:filteredScatterSeries>
          </c:ext>
        </c:extLst>
      </c:scatterChart>
      <c:valAx>
        <c:axId val="582035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rozsah reakce počet</a:t>
                </a:r>
                <a:r>
                  <a:rPr lang="cs-CZ" baseline="0"/>
                  <a:t> molárních obratuů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2037816"/>
        <c:crosses val="autoZero"/>
        <c:crossBetween val="midCat"/>
      </c:valAx>
      <c:valAx>
        <c:axId val="58203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Celková</a:t>
                </a:r>
                <a:r>
                  <a:rPr lang="cs-CZ" baseline="0"/>
                  <a:t> Gibbsova energie kJ/mol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2035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94663167104114"/>
          <c:y val="0.27372630504520273"/>
          <c:w val="0.34655118110236222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6"/>
          <c:tx>
            <c:strRef>
              <c:f>'Gibbsova energie reakční směsi'!$K$15</c:f>
              <c:strCache>
                <c:ptCount val="1"/>
                <c:pt idx="0">
                  <c:v>Gibbs energie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'Gibbsova energie reakční směsi'!$L$19:$L$39</c:f>
              <c:numCache>
                <c:formatCode>General</c:formatCode>
                <c:ptCount val="21"/>
              </c:numCache>
            </c:numRef>
          </c:xVal>
          <c:yVal>
            <c:numRef>
              <c:f>'Gibbsova energie reakční směsi'!$K$19:$K$39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BF-4879-A7EC-E62B7AEC8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035848"/>
        <c:axId val="58203781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'Gibbsova energie reakční směsi'!$E$16</c15:sqref>
                        </c15:formulaRef>
                      </c:ext>
                    </c:extLst>
                    <c:strCache>
                      <c:ptCount val="1"/>
                      <c:pt idx="0">
                        <c:v>parciální tlaky pi/p0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uri="{02D57815-91ED-43cb-92C2-25804820EDAC}">
                        <c15:formulaRef>
                          <c15:sqref>'Gibbsova energie reakční směsi'!$E$17:$E$39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CBF-4879-A7EC-E62B7AEC89C3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směsi'!$F$16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směsi'!$F$17:$F$39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CBF-4879-A7EC-E62B7AEC89C3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směsi'!$G$16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směsi'!$G$17:$G$39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CBF-4879-A7EC-E62B7AEC89C3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směsi'!$H$16</c15:sqref>
                        </c15:formulaRef>
                      </c:ext>
                    </c:extLst>
                    <c:strCache>
                      <c:ptCount val="1"/>
                      <c:pt idx="0">
                        <c:v>Parciální Gibbs energy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směsi'!$H$17:$H$39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CBF-4879-A7EC-E62B7AEC89C3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směsi'!$I$16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směsi'!$I$17:$I$39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CBF-4879-A7EC-E62B7AEC89C3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směsi'!$J$16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směsi'!$A$17:$D$39</c15:sqref>
                        </c15:formulaRef>
                      </c:ext>
                    </c:extLst>
                    <c:multiLvlStrCache>
                      <c:ptCount val="23"/>
                      <c:lvl>
                        <c:pt idx="0">
                          <c:v>n NH3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N2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n H2 </c:v>
                        </c:pt>
                        <c:pt idx="1">
                          <c:v>mol</c:v>
                        </c:pt>
                      </c:lvl>
                      <c:lvl>
                        <c:pt idx="0">
                          <c:v>rozsah </c:v>
                        </c:pt>
                        <c:pt idx="1">
                          <c:v>x</c:v>
                        </c:pt>
                        <c:pt idx="2">
                          <c:v>0</c:v>
                        </c:pt>
                        <c:pt idx="3">
                          <c:v>5</c:v>
                        </c:pt>
                        <c:pt idx="4">
                          <c:v>10</c:v>
                        </c:pt>
                        <c:pt idx="5">
                          <c:v>15</c:v>
                        </c:pt>
                        <c:pt idx="6">
                          <c:v>20</c:v>
                        </c:pt>
                        <c:pt idx="7">
                          <c:v>25</c:v>
                        </c:pt>
                        <c:pt idx="8">
                          <c:v>30</c:v>
                        </c:pt>
                        <c:pt idx="9">
                          <c:v>35</c:v>
                        </c:pt>
                        <c:pt idx="10">
                          <c:v>40</c:v>
                        </c:pt>
                        <c:pt idx="11">
                          <c:v>45</c:v>
                        </c:pt>
                        <c:pt idx="12">
                          <c:v>50</c:v>
                        </c:pt>
                        <c:pt idx="13">
                          <c:v>55</c:v>
                        </c:pt>
                        <c:pt idx="14">
                          <c:v>60</c:v>
                        </c:pt>
                        <c:pt idx="15">
                          <c:v>65</c:v>
                        </c:pt>
                        <c:pt idx="16">
                          <c:v>70</c:v>
                        </c:pt>
                        <c:pt idx="17">
                          <c:v>75</c:v>
                        </c:pt>
                        <c:pt idx="18">
                          <c:v>80</c:v>
                        </c:pt>
                        <c:pt idx="19">
                          <c:v>85</c:v>
                        </c:pt>
                        <c:pt idx="20">
                          <c:v>90</c:v>
                        </c:pt>
                        <c:pt idx="21">
                          <c:v>95</c:v>
                        </c:pt>
                        <c:pt idx="22">
                          <c:v>100</c:v>
                        </c:pt>
                      </c:lvl>
                    </c:multiLvlStrCache>
                  </c:multiLvl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'Gibbsova energie reakční směsi'!$J$17:$J$39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CBF-4879-A7EC-E62B7AEC89C3}"/>
                  </c:ext>
                </c:extLst>
              </c15:ser>
            </c15:filteredScatterSeries>
          </c:ext>
        </c:extLst>
      </c:scatterChart>
      <c:valAx>
        <c:axId val="5820358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stupeň konverze </a:t>
                </a:r>
                <a:r>
                  <a:rPr lang="cs-CZ">
                    <a:sym typeface="Symbol" panose="05050102010706020507" pitchFamily="18" charset="2"/>
                  </a:rPr>
                  <a:t>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2037816"/>
        <c:crosses val="autoZero"/>
        <c:crossBetween val="midCat"/>
      </c:valAx>
      <c:valAx>
        <c:axId val="58203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Celková</a:t>
                </a:r>
                <a:r>
                  <a:rPr lang="cs-CZ" baseline="0"/>
                  <a:t> Gibbsova energie kJ/mol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2035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94663167104114"/>
          <c:y val="0.27372630504520273"/>
          <c:w val="0.34655118110236222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gif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11.gif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12700</xdr:rowOff>
    </xdr:from>
    <xdr:to>
      <xdr:col>7</xdr:col>
      <xdr:colOff>128084</xdr:colOff>
      <xdr:row>4</xdr:row>
      <xdr:rowOff>146050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381000"/>
          <a:ext cx="3137984" cy="501650"/>
        </a:xfrm>
        <a:prstGeom prst="rect">
          <a:avLst/>
        </a:prstGeom>
      </xdr:spPr>
    </xdr:pic>
    <xdr:clientData/>
  </xdr:twoCellAnchor>
  <xdr:twoCellAnchor editAs="oneCell">
    <xdr:from>
      <xdr:col>13</xdr:col>
      <xdr:colOff>222250</xdr:colOff>
      <xdr:row>37</xdr:row>
      <xdr:rowOff>31750</xdr:rowOff>
    </xdr:from>
    <xdr:to>
      <xdr:col>22</xdr:col>
      <xdr:colOff>18399</xdr:colOff>
      <xdr:row>38</xdr:row>
      <xdr:rowOff>209505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4450" y="5956300"/>
          <a:ext cx="5282549" cy="361905"/>
        </a:xfrm>
        <a:prstGeom prst="rect">
          <a:avLst/>
        </a:prstGeom>
      </xdr:spPr>
    </xdr:pic>
    <xdr:clientData/>
  </xdr:twoCellAnchor>
  <xdr:twoCellAnchor editAs="oneCell">
    <xdr:from>
      <xdr:col>18</xdr:col>
      <xdr:colOff>527050</xdr:colOff>
      <xdr:row>2</xdr:row>
      <xdr:rowOff>177800</xdr:rowOff>
    </xdr:from>
    <xdr:to>
      <xdr:col>29</xdr:col>
      <xdr:colOff>387350</xdr:colOff>
      <xdr:row>12</xdr:row>
      <xdr:rowOff>82550</xdr:rowOff>
    </xdr:to>
    <xdr:pic>
      <xdr:nvPicPr>
        <xdr:cNvPr id="14" name="Obrázek 13" descr="3.5.5 Výpočet závislosti reakčního tepla na teplotě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1350" y="361950"/>
          <a:ext cx="6565900" cy="176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16</xdr:row>
      <xdr:rowOff>0</xdr:rowOff>
    </xdr:from>
    <xdr:to>
      <xdr:col>19</xdr:col>
      <xdr:colOff>304800</xdr:colOff>
      <xdr:row>17</xdr:row>
      <xdr:rowOff>114300</xdr:rowOff>
    </xdr:to>
    <xdr:sp macro="" textlink="">
      <xdr:nvSpPr>
        <xdr:cNvPr id="1026" name="AutoShape 2" descr="Výpočet entropi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312650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16</xdr:row>
      <xdr:rowOff>0</xdr:rowOff>
    </xdr:from>
    <xdr:to>
      <xdr:col>19</xdr:col>
      <xdr:colOff>304800</xdr:colOff>
      <xdr:row>17</xdr:row>
      <xdr:rowOff>114300</xdr:rowOff>
    </xdr:to>
    <xdr:sp macro="" textlink="">
      <xdr:nvSpPr>
        <xdr:cNvPr id="1027" name="AutoShape 3" descr="Výpočet entropie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2312650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16</xdr:row>
      <xdr:rowOff>0</xdr:rowOff>
    </xdr:from>
    <xdr:to>
      <xdr:col>23</xdr:col>
      <xdr:colOff>323505</xdr:colOff>
      <xdr:row>20</xdr:row>
      <xdr:rowOff>158633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12650" y="2222500"/>
          <a:ext cx="2761905" cy="933333"/>
        </a:xfrm>
        <a:prstGeom prst="rect">
          <a:avLst/>
        </a:prstGeom>
      </xdr:spPr>
    </xdr:pic>
    <xdr:clientData/>
  </xdr:twoCellAnchor>
  <xdr:twoCellAnchor editAs="oneCell">
    <xdr:from>
      <xdr:col>25</xdr:col>
      <xdr:colOff>82550</xdr:colOff>
      <xdr:row>17</xdr:row>
      <xdr:rowOff>146050</xdr:rowOff>
    </xdr:from>
    <xdr:to>
      <xdr:col>28</xdr:col>
      <xdr:colOff>333375</xdr:colOff>
      <xdr:row>19</xdr:row>
      <xdr:rowOff>143793</xdr:rowOff>
    </xdr:to>
    <xdr:pic>
      <xdr:nvPicPr>
        <xdr:cNvPr id="18" name="Picture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850" y="2933700"/>
          <a:ext cx="2079625" cy="3914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chemeClr val="tx1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17</xdr:col>
      <xdr:colOff>514350</xdr:colOff>
      <xdr:row>21</xdr:row>
      <xdr:rowOff>173035</xdr:rowOff>
    </xdr:from>
    <xdr:to>
      <xdr:col>23</xdr:col>
      <xdr:colOff>88900</xdr:colOff>
      <xdr:row>34</xdr:row>
      <xdr:rowOff>31748</xdr:rowOff>
    </xdr:to>
    <xdr:pic>
      <xdr:nvPicPr>
        <xdr:cNvPr id="20" name="Obrázek 19" descr="fyzikální chemie Základy - ppt stáhnou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7800" y="3348035"/>
          <a:ext cx="3232150" cy="2424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495300</xdr:colOff>
      <xdr:row>42</xdr:row>
      <xdr:rowOff>46892</xdr:rowOff>
    </xdr:from>
    <xdr:to>
      <xdr:col>23</xdr:col>
      <xdr:colOff>209550</xdr:colOff>
      <xdr:row>54</xdr:row>
      <xdr:rowOff>171450</xdr:rowOff>
    </xdr:to>
    <xdr:pic>
      <xdr:nvPicPr>
        <xdr:cNvPr id="29" name="Obrázek 28" descr="Chemická rovnováha Výpočet rovnovážné konstanty, rovnvážného složení,  ovlivnění rovnovážného složení. - ppt stáhnou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750" y="6428642"/>
          <a:ext cx="3371850" cy="2334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209551</xdr:colOff>
      <xdr:row>39</xdr:row>
      <xdr:rowOff>120870</xdr:rowOff>
    </xdr:from>
    <xdr:to>
      <xdr:col>15</xdr:col>
      <xdr:colOff>495301</xdr:colOff>
      <xdr:row>41</xdr:row>
      <xdr:rowOff>35843</xdr:rowOff>
    </xdr:to>
    <xdr:pic>
      <xdr:nvPicPr>
        <xdr:cNvPr id="31" name="Picture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1751" y="6451820"/>
          <a:ext cx="1504950" cy="2832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chemeClr val="tx1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24</xdr:col>
      <xdr:colOff>311150</xdr:colOff>
      <xdr:row>20</xdr:row>
      <xdr:rowOff>142874</xdr:rowOff>
    </xdr:from>
    <xdr:to>
      <xdr:col>30</xdr:col>
      <xdr:colOff>400050</xdr:colOff>
      <xdr:row>34</xdr:row>
      <xdr:rowOff>177799</xdr:rowOff>
    </xdr:to>
    <xdr:pic>
      <xdr:nvPicPr>
        <xdr:cNvPr id="12" name="Obrázek 11" descr="Chemická termodynamika II - ppt stáhnout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8950" y="3883024"/>
          <a:ext cx="3746500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69850</xdr:colOff>
      <xdr:row>16</xdr:row>
      <xdr:rowOff>91461</xdr:rowOff>
    </xdr:from>
    <xdr:to>
      <xdr:col>35</xdr:col>
      <xdr:colOff>348424</xdr:colOff>
      <xdr:row>28</xdr:row>
      <xdr:rowOff>196108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754850" y="3056911"/>
          <a:ext cx="2716974" cy="2435097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14</xdr:row>
      <xdr:rowOff>0</xdr:rowOff>
    </xdr:from>
    <xdr:to>
      <xdr:col>26</xdr:col>
      <xdr:colOff>314210</xdr:colOff>
      <xdr:row>15</xdr:row>
      <xdr:rowOff>111088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27400" y="2597150"/>
          <a:ext cx="923810" cy="2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241300</xdr:colOff>
      <xdr:row>4</xdr:row>
      <xdr:rowOff>69850</xdr:rowOff>
    </xdr:from>
    <xdr:to>
      <xdr:col>13</xdr:col>
      <xdr:colOff>331284</xdr:colOff>
      <xdr:row>6</xdr:row>
      <xdr:rowOff>171450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8100" y="806450"/>
          <a:ext cx="3137984" cy="501650"/>
        </a:xfrm>
        <a:prstGeom prst="rect">
          <a:avLst/>
        </a:prstGeom>
      </xdr:spPr>
    </xdr:pic>
    <xdr:clientData/>
  </xdr:twoCellAnchor>
  <xdr:twoCellAnchor editAs="oneCell">
    <xdr:from>
      <xdr:col>16</xdr:col>
      <xdr:colOff>463550</xdr:colOff>
      <xdr:row>17</xdr:row>
      <xdr:rowOff>127000</xdr:rowOff>
    </xdr:from>
    <xdr:to>
      <xdr:col>20</xdr:col>
      <xdr:colOff>590550</xdr:colOff>
      <xdr:row>28</xdr:row>
      <xdr:rowOff>19050</xdr:rowOff>
    </xdr:to>
    <xdr:pic>
      <xdr:nvPicPr>
        <xdr:cNvPr id="3" name="Obrázek 2" descr="Změna složení systému, chemický potenciá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3327400"/>
          <a:ext cx="2565400" cy="191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482600</xdr:colOff>
      <xdr:row>9</xdr:row>
      <xdr:rowOff>158750</xdr:rowOff>
    </xdr:from>
    <xdr:to>
      <xdr:col>11</xdr:col>
      <xdr:colOff>187210</xdr:colOff>
      <xdr:row>11</xdr:row>
      <xdr:rowOff>85688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9000" y="1847850"/>
          <a:ext cx="923810" cy="295238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42</xdr:row>
      <xdr:rowOff>66675</xdr:rowOff>
    </xdr:from>
    <xdr:to>
      <xdr:col>7</xdr:col>
      <xdr:colOff>568325</xdr:colOff>
      <xdr:row>57</xdr:row>
      <xdr:rowOff>47625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263525</xdr:colOff>
      <xdr:row>16</xdr:row>
      <xdr:rowOff>22225</xdr:rowOff>
    </xdr:from>
    <xdr:ext cx="604268" cy="3501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ovéPole 3"/>
            <xdr:cNvSpPr txBox="1"/>
          </xdr:nvSpPr>
          <xdr:spPr>
            <a:xfrm>
              <a:off x="7077075" y="2854325"/>
              <a:ext cx="604268" cy="350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i="1">
                        <a:latin typeface="Cambria Math" panose="02040503050406030204" pitchFamily="18" charset="0"/>
                        <a:sym typeface="Symbol" panose="05050102010706020507" pitchFamily="18" charset="2"/>
                      </a:rPr>
                      <m:t></m:t>
                    </m:r>
                    <m:r>
                      <a:rPr lang="cs-CZ" sz="1100" b="0" i="1">
                        <a:latin typeface="Cambria Math" panose="02040503050406030204" pitchFamily="18" charset="0"/>
                        <a:sym typeface="Symbol" panose="05050102010706020507" pitchFamily="18" charset="2"/>
                      </a:rPr>
                      <m:t>=</m:t>
                    </m:r>
                    <m:f>
                      <m:fPr>
                        <m:ctrlPr>
                          <a:rPr lang="cs-CZ" sz="1100" b="0" i="1">
                            <a:latin typeface="Cambria Math" panose="02040503050406030204" pitchFamily="18" charset="0"/>
                            <a:sym typeface="Symbol" panose="05050102010706020507" pitchFamily="18" charset="2"/>
                          </a:rPr>
                        </m:ctrlPr>
                      </m:fPr>
                      <m:num>
                        <m:r>
                          <a:rPr lang="cs-CZ" sz="1100" b="0" i="1">
                            <a:latin typeface="Cambria Math" panose="02040503050406030204" pitchFamily="18" charset="0"/>
                            <a:sym typeface="Symbol" panose="05050102010706020507" pitchFamily="18" charset="2"/>
                          </a:rPr>
                          <m:t></m:t>
                        </m:r>
                      </m:num>
                      <m:den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  <a:sym typeface="Symbol" panose="05050102010706020507" pitchFamily="18" charset="2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  <a:sym typeface="Symbol" panose="05050102010706020507" pitchFamily="18" charset="2"/>
                              </a:rPr>
                              <m:t>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  <a:sym typeface="Symbol" panose="05050102010706020507" pitchFamily="18" charset="2"/>
                              </a:rPr>
                              <m:t>𝑚𝑎𝑥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4" name="TextovéPole 3"/>
            <xdr:cNvSpPr txBox="1"/>
          </xdr:nvSpPr>
          <xdr:spPr>
            <a:xfrm>
              <a:off x="7077075" y="2854325"/>
              <a:ext cx="604268" cy="350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i="0">
                  <a:latin typeface="Cambria Math" panose="02040503050406030204" pitchFamily="18" charset="0"/>
                  <a:sym typeface="Symbol" panose="05050102010706020507" pitchFamily="18" charset="2"/>
                </a:rPr>
                <a:t></a:t>
              </a:r>
              <a:r>
                <a:rPr lang="cs-CZ" sz="1100" b="0" i="0">
                  <a:latin typeface="Cambria Math" panose="02040503050406030204" pitchFamily="18" charset="0"/>
                  <a:sym typeface="Symbol" panose="05050102010706020507" pitchFamily="18" charset="2"/>
                </a:rPr>
                <a:t>=/_𝑚𝑎𝑥 </a:t>
              </a:r>
              <a:endParaRPr lang="cs-CZ" sz="1100"/>
            </a:p>
          </xdr:txBody>
        </xdr:sp>
      </mc:Fallback>
    </mc:AlternateContent>
    <xdr:clientData/>
  </xdr:oneCellAnchor>
  <xdr:twoCellAnchor>
    <xdr:from>
      <xdr:col>9</xdr:col>
      <xdr:colOff>0</xdr:colOff>
      <xdr:row>42</xdr:row>
      <xdr:rowOff>0</xdr:rowOff>
    </xdr:from>
    <xdr:to>
      <xdr:col>16</xdr:col>
      <xdr:colOff>304800</xdr:colOff>
      <xdr:row>56</xdr:row>
      <xdr:rowOff>165100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13</xdr:col>
      <xdr:colOff>593725</xdr:colOff>
      <xdr:row>15</xdr:row>
      <xdr:rowOff>136525</xdr:rowOff>
    </xdr:from>
    <xdr:ext cx="635366" cy="3309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ovéPole 7"/>
            <xdr:cNvSpPr txBox="1"/>
          </xdr:nvSpPr>
          <xdr:spPr>
            <a:xfrm>
              <a:off x="8626475" y="2968625"/>
              <a:ext cx="635366" cy="3309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 panose="02040503050406030204" pitchFamily="18" charset="0"/>
                        <a:sym typeface="Symbol" panose="05050102010706020507" pitchFamily="18" charset="2"/>
                      </a:rPr>
                      <m:t>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cs-CZ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cs-CZ" sz="1100" b="0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e>
                              <m:sub/>
                            </m:sSub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  <a:sym typeface="Symbol" panose="05050102010706020507" pitchFamily="18" charset="2"/>
                              </a:rPr>
                              <m:t></m:t>
                            </m:r>
                          </m:e>
                          <m:sub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8" name="TextovéPole 7"/>
            <xdr:cNvSpPr txBox="1"/>
          </xdr:nvSpPr>
          <xdr:spPr>
            <a:xfrm>
              <a:off x="8626475" y="2968625"/>
              <a:ext cx="635366" cy="3309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  <a:sym typeface="Symbol" panose="05050102010706020507" pitchFamily="18" charset="2"/>
                </a:rPr>
                <a:t></a:t>
              </a:r>
              <a:r>
                <a:rPr lang="cs-CZ" sz="1100" b="0" i="0">
                  <a:latin typeface="Cambria Math" panose="02040503050406030204" pitchFamily="18" charset="0"/>
                </a:rPr>
                <a:t>=𝑛_(𝑖−𝑛_ )/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  <a:sym typeface="Symbol" panose="05050102010706020507" pitchFamily="18" charset="2"/>
                </a:rPr>
                <a:t>_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cs-CZ" sz="1100"/>
            </a:p>
          </xdr:txBody>
        </xdr:sp>
      </mc:Fallback>
    </mc:AlternateContent>
    <xdr:clientData/>
  </xdr:oneCellAnchor>
  <xdr:oneCellAnchor>
    <xdr:from>
      <xdr:col>13</xdr:col>
      <xdr:colOff>568325</xdr:colOff>
      <xdr:row>15</xdr:row>
      <xdr:rowOff>155575</xdr:rowOff>
    </xdr:from>
    <xdr:ext cx="792268" cy="3184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ovéPole 8"/>
            <xdr:cNvSpPr txBox="1"/>
          </xdr:nvSpPr>
          <xdr:spPr>
            <a:xfrm>
              <a:off x="8601075" y="2987675"/>
              <a:ext cx="792268" cy="318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 panose="02040503050406030204" pitchFamily="18" charset="0"/>
                        <a:sym typeface="Symbol" panose="05050102010706020507" pitchFamily="18" charset="2"/>
                      </a:rPr>
                      <m:t>=</m:t>
                    </m:r>
                    <m:f>
                      <m:fPr>
                        <m:ctrlPr>
                          <a:rPr lang="cs-CZ" sz="1100" b="0" i="1">
                            <a:latin typeface="Cambria Math" panose="02040503050406030204" pitchFamily="18" charset="0"/>
                            <a:sym typeface="Symbol" panose="05050102010706020507" pitchFamily="18" charset="2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e>
                          <m:sub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𝑖𝑡</m:t>
                            </m:r>
                          </m:sub>
                        </m:sSub>
                        <m:r>
                          <a:rPr lang="cs-CZ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e>
                          <m:sub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cs-CZ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  <a:sym typeface="Symbol" panose="05050102010706020507" pitchFamily="18" charset="2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  <a:sym typeface="Symbol" panose="05050102010706020507" pitchFamily="18" charset="2"/>
                              </a:rPr>
                              <m:t>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  <a:sym typeface="Symbol" panose="05050102010706020507" pitchFamily="18" charset="2"/>
                              </a:rPr>
                              <m:t>𝑖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9" name="TextovéPole 8"/>
            <xdr:cNvSpPr txBox="1"/>
          </xdr:nvSpPr>
          <xdr:spPr>
            <a:xfrm>
              <a:off x="8601075" y="2987675"/>
              <a:ext cx="792268" cy="318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  <a:sym typeface="Symbol" panose="05050102010706020507" pitchFamily="18" charset="2"/>
                </a:rPr>
                <a:t>=(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𝑡−𝑛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_𝑖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cs-CZ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  <a:sym typeface="Symbol" panose="05050102010706020507" pitchFamily="18" charset="2"/>
                </a:rPr>
                <a:t>)/</a:t>
              </a:r>
              <a:r>
                <a:rPr lang="cs-CZ" sz="1100" b="0" i="0">
                  <a:latin typeface="Cambria Math" panose="02040503050406030204" pitchFamily="18" charset="0"/>
                  <a:sym typeface="Symbol" panose="05050102010706020507" pitchFamily="18" charset="2"/>
                </a:rPr>
                <a:t>_𝑖 </a:t>
              </a:r>
              <a:endParaRPr lang="cs-CZ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engineeringtoolbox.com/standard-state-enthalpy-formation-definition-value-Gibbs-free-energy-entropy-molar-heat-capacity-d_1978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8"/>
  <sheetViews>
    <sheetView topLeftCell="A40" workbookViewId="0">
      <selection activeCell="K48" sqref="K48"/>
    </sheetView>
  </sheetViews>
  <sheetFormatPr defaultRowHeight="14.5" x14ac:dyDescent="0.35"/>
  <cols>
    <col min="7" max="7" width="9.26953125" bestFit="1" customWidth="1"/>
    <col min="9" max="9" width="11" customWidth="1"/>
    <col min="10" max="11" width="11.1796875" customWidth="1"/>
    <col min="12" max="12" width="9.54296875" customWidth="1"/>
    <col min="13" max="13" width="11.453125" customWidth="1"/>
  </cols>
  <sheetData>
    <row r="1" spans="1:14" x14ac:dyDescent="0.35">
      <c r="A1" s="1" t="s">
        <v>0</v>
      </c>
    </row>
    <row r="2" spans="1:14" x14ac:dyDescent="0.35">
      <c r="A2" s="1" t="s">
        <v>48</v>
      </c>
      <c r="B2" t="s">
        <v>49</v>
      </c>
      <c r="K2" t="s">
        <v>92</v>
      </c>
    </row>
    <row r="3" spans="1:14" x14ac:dyDescent="0.35">
      <c r="K3" t="s">
        <v>93</v>
      </c>
    </row>
    <row r="5" spans="1:14" ht="15" thickBot="1" x14ac:dyDescent="0.4"/>
    <row r="6" spans="1:14" ht="15" thickBot="1" x14ac:dyDescent="0.4">
      <c r="C6" s="28" t="s">
        <v>1</v>
      </c>
      <c r="D6" s="28" t="s">
        <v>2</v>
      </c>
      <c r="E6" s="29" t="s">
        <v>3</v>
      </c>
      <c r="F6" s="30" t="s">
        <v>4</v>
      </c>
      <c r="H6" t="s">
        <v>5</v>
      </c>
      <c r="I6" s="23">
        <v>8.3144799999999996</v>
      </c>
      <c r="J6" t="s">
        <v>6</v>
      </c>
    </row>
    <row r="7" spans="1:14" ht="15" thickBot="1" x14ac:dyDescent="0.4">
      <c r="C7" s="25" t="s">
        <v>7</v>
      </c>
      <c r="D7" s="27"/>
      <c r="E7" s="18"/>
      <c r="F7" s="26"/>
    </row>
    <row r="8" spans="1:14" x14ac:dyDescent="0.35">
      <c r="C8" s="4"/>
    </row>
    <row r="9" spans="1:14" x14ac:dyDescent="0.35">
      <c r="A9" t="s">
        <v>8</v>
      </c>
      <c r="C9" s="2" t="s">
        <v>9</v>
      </c>
    </row>
    <row r="11" spans="1:14" x14ac:dyDescent="0.35">
      <c r="N11" s="22" t="s">
        <v>10</v>
      </c>
    </row>
    <row r="12" spans="1:14" x14ac:dyDescent="0.35">
      <c r="A12" t="s">
        <v>11</v>
      </c>
      <c r="N12" t="s">
        <v>12</v>
      </c>
    </row>
    <row r="13" spans="1:14" x14ac:dyDescent="0.35">
      <c r="C13" s="3" t="s">
        <v>16</v>
      </c>
    </row>
    <row r="14" spans="1:14" x14ac:dyDescent="0.35">
      <c r="A14" t="s">
        <v>13</v>
      </c>
      <c r="H14" s="23">
        <v>35</v>
      </c>
      <c r="I14" s="5" t="s">
        <v>14</v>
      </c>
      <c r="N14" t="s">
        <v>15</v>
      </c>
    </row>
    <row r="15" spans="1:14" x14ac:dyDescent="0.35">
      <c r="B15" t="s">
        <v>47</v>
      </c>
    </row>
    <row r="16" spans="1:14" x14ac:dyDescent="0.35">
      <c r="B16" t="s">
        <v>17</v>
      </c>
      <c r="C16" s="33">
        <v>100</v>
      </c>
      <c r="D16" t="s">
        <v>18</v>
      </c>
      <c r="E16" s="20"/>
      <c r="F16" t="s">
        <v>19</v>
      </c>
    </row>
    <row r="17" spans="1:15" ht="15" thickBot="1" x14ac:dyDescent="0.4">
      <c r="A17" s="4" t="s">
        <v>20</v>
      </c>
      <c r="B17" s="21">
        <v>25</v>
      </c>
      <c r="C17" s="5" t="s">
        <v>21</v>
      </c>
      <c r="D17" s="20"/>
      <c r="E17" t="s">
        <v>22</v>
      </c>
      <c r="J17" s="4" t="s">
        <v>20</v>
      </c>
      <c r="K17" s="24">
        <v>235</v>
      </c>
      <c r="L17" s="5" t="s">
        <v>21</v>
      </c>
      <c r="M17" s="20"/>
      <c r="N17" t="s">
        <v>22</v>
      </c>
    </row>
    <row r="18" spans="1:15" ht="16.5" x14ac:dyDescent="0.45">
      <c r="A18" s="7"/>
      <c r="B18" s="32" t="s">
        <v>40</v>
      </c>
      <c r="C18" s="32" t="s">
        <v>87</v>
      </c>
      <c r="D18" s="32" t="s">
        <v>42</v>
      </c>
      <c r="E18" s="32" t="s">
        <v>41</v>
      </c>
      <c r="F18" s="32" t="s">
        <v>43</v>
      </c>
      <c r="G18" s="32" t="s">
        <v>68</v>
      </c>
      <c r="H18" s="32" t="s">
        <v>69</v>
      </c>
      <c r="J18" s="7"/>
      <c r="K18" s="32" t="s">
        <v>40</v>
      </c>
      <c r="L18" s="32" t="s">
        <v>87</v>
      </c>
      <c r="M18" s="32" t="s">
        <v>42</v>
      </c>
      <c r="N18" s="32" t="s">
        <v>41</v>
      </c>
      <c r="O18" s="32" t="s">
        <v>69</v>
      </c>
    </row>
    <row r="19" spans="1:15" x14ac:dyDescent="0.35">
      <c r="A19" s="8" t="s">
        <v>23</v>
      </c>
      <c r="B19" s="8" t="s">
        <v>32</v>
      </c>
      <c r="C19" s="8" t="s">
        <v>32</v>
      </c>
      <c r="D19" s="8" t="s">
        <v>32</v>
      </c>
      <c r="E19" s="8" t="s">
        <v>32</v>
      </c>
      <c r="F19" s="8" t="s">
        <v>6</v>
      </c>
      <c r="G19" s="8" t="s">
        <v>6</v>
      </c>
      <c r="H19" s="8" t="s">
        <v>32</v>
      </c>
      <c r="J19" s="8" t="s">
        <v>23</v>
      </c>
      <c r="K19" s="8" t="s">
        <v>32</v>
      </c>
      <c r="L19" s="8" t="s">
        <v>32</v>
      </c>
      <c r="M19" s="8" t="s">
        <v>32</v>
      </c>
      <c r="N19" s="8" t="s">
        <v>32</v>
      </c>
      <c r="O19" s="8" t="s">
        <v>32</v>
      </c>
    </row>
    <row r="20" spans="1:15" ht="15" thickBot="1" x14ac:dyDescent="0.4">
      <c r="A20" s="8"/>
      <c r="B20" s="9"/>
      <c r="C20" s="9"/>
      <c r="D20" s="8"/>
      <c r="E20" s="8"/>
      <c r="F20" s="8"/>
      <c r="G20" s="8"/>
      <c r="H20" s="8"/>
      <c r="J20" s="8"/>
      <c r="K20" s="9"/>
      <c r="L20" s="9"/>
      <c r="M20" s="8"/>
      <c r="N20" s="8"/>
      <c r="O20" s="8"/>
    </row>
    <row r="21" spans="1:15" ht="16.5" x14ac:dyDescent="0.45">
      <c r="A21" s="7" t="s">
        <v>24</v>
      </c>
      <c r="B21" s="11">
        <v>0</v>
      </c>
      <c r="C21" s="11" t="e">
        <f>B21-0.001*$E$16*$I$6*$D$17/$E$16</f>
        <v>#DIV/0!</v>
      </c>
      <c r="D21" s="10">
        <v>130.69999999999999</v>
      </c>
      <c r="E21" s="11">
        <v>0</v>
      </c>
      <c r="F21" s="11">
        <v>28.8</v>
      </c>
      <c r="G21" s="11">
        <f>F21-$I$6</f>
        <v>20.485520000000001</v>
      </c>
      <c r="H21" s="11" t="e">
        <f>C21+0.001*$E$16*$I$6*$D$17/$E$16</f>
        <v>#DIV/0!</v>
      </c>
      <c r="J21" s="7" t="s">
        <v>25</v>
      </c>
      <c r="K21" s="17">
        <f>B21+0.001*F21*($M$17-$D$17)</f>
        <v>0</v>
      </c>
      <c r="L21" s="17" t="e">
        <f>K21-0.001*$E$16*$I$6*$M$17/$E$16</f>
        <v>#DIV/0!</v>
      </c>
      <c r="M21" s="16" t="e">
        <f>D21+F21*LN($M$17/$D$17)</f>
        <v>#DIV/0!</v>
      </c>
      <c r="N21" s="16" t="e">
        <f>K21-0.001*$M$17*M21</f>
        <v>#DIV/0!</v>
      </c>
      <c r="O21" s="16" t="e">
        <f>L21+0.001*$E$16*$I$6*$M$17/$E$16</f>
        <v>#DIV/0!</v>
      </c>
    </row>
    <row r="22" spans="1:15" ht="16.5" x14ac:dyDescent="0.45">
      <c r="A22" s="8" t="s">
        <v>26</v>
      </c>
      <c r="B22" s="13">
        <v>0</v>
      </c>
      <c r="C22" s="13" t="e">
        <f>B22-0.001*$E$16*$I$6*$D$17/$E$16</f>
        <v>#DIV/0!</v>
      </c>
      <c r="D22" s="12">
        <v>191.6</v>
      </c>
      <c r="E22" s="13">
        <v>0</v>
      </c>
      <c r="F22" s="13">
        <v>29.1</v>
      </c>
      <c r="G22" s="13">
        <f t="shared" ref="G22:G23" si="0">F22-$I$6</f>
        <v>20.785520000000002</v>
      </c>
      <c r="H22" s="13" t="e">
        <f t="shared" ref="H22:H23" si="1">C22+0.001*$E$16*$I$6*$D$17/$E$16</f>
        <v>#DIV/0!</v>
      </c>
      <c r="J22" s="8" t="s">
        <v>27</v>
      </c>
      <c r="K22" s="17">
        <f>B22+0.001*F22*($M$17-$D$17)</f>
        <v>0</v>
      </c>
      <c r="L22" s="17" t="e">
        <f t="shared" ref="L22:L23" si="2">K22-0.001*$E$16*$I$6*$M$17/$E$16</f>
        <v>#DIV/0!</v>
      </c>
      <c r="M22" s="17" t="e">
        <f>D22+F22*LN($M$17/$D$17)</f>
        <v>#DIV/0!</v>
      </c>
      <c r="N22" s="17" t="e">
        <f>K22-0.001*$M$17*M22</f>
        <v>#DIV/0!</v>
      </c>
      <c r="O22" s="17" t="e">
        <f t="shared" ref="O22:O23" si="3">L22+0.001*$E$16*$I$6*$M$17/$E$16</f>
        <v>#DIV/0!</v>
      </c>
    </row>
    <row r="23" spans="1:15" ht="17" thickBot="1" x14ac:dyDescent="0.5">
      <c r="A23" s="9" t="s">
        <v>28</v>
      </c>
      <c r="B23" s="15">
        <v>-45.9</v>
      </c>
      <c r="C23" s="15" t="e">
        <f>B23-0.001*$E$16*$I$6*$D$17/$E$16</f>
        <v>#DIV/0!</v>
      </c>
      <c r="D23" s="14">
        <v>192.8</v>
      </c>
      <c r="E23" s="15">
        <v>-16.399999999999999</v>
      </c>
      <c r="F23" s="15">
        <v>35.1</v>
      </c>
      <c r="G23" s="15">
        <f t="shared" si="0"/>
        <v>26.785520000000002</v>
      </c>
      <c r="H23" s="15" t="e">
        <f t="shared" si="1"/>
        <v>#DIV/0!</v>
      </c>
      <c r="J23" s="9" t="s">
        <v>29</v>
      </c>
      <c r="K23" s="19">
        <f>B23+0.001*F23*($M$17-$D$17)</f>
        <v>-45.9</v>
      </c>
      <c r="L23" s="19" t="e">
        <f t="shared" si="2"/>
        <v>#DIV/0!</v>
      </c>
      <c r="M23" s="19" t="e">
        <f>D23+F23*LN($M$17/$D$17)</f>
        <v>#DIV/0!</v>
      </c>
      <c r="N23" s="19" t="e">
        <f>K23-0.001*$M$17*M23</f>
        <v>#DIV/0!</v>
      </c>
      <c r="O23" s="19" t="e">
        <f t="shared" si="3"/>
        <v>#DIV/0!</v>
      </c>
    </row>
    <row r="26" spans="1:15" x14ac:dyDescent="0.35">
      <c r="A26" t="s">
        <v>30</v>
      </c>
    </row>
    <row r="27" spans="1:15" x14ac:dyDescent="0.35">
      <c r="B27" s="4" t="s">
        <v>20</v>
      </c>
      <c r="C27" s="24">
        <f>B17</f>
        <v>25</v>
      </c>
      <c r="D27" s="5" t="s">
        <v>21</v>
      </c>
      <c r="E27" s="6">
        <f>C27+273</f>
        <v>298</v>
      </c>
      <c r="F27" t="s">
        <v>22</v>
      </c>
      <c r="I27" s="4" t="s">
        <v>20</v>
      </c>
      <c r="J27" s="24">
        <f>K17</f>
        <v>235</v>
      </c>
      <c r="K27" s="5" t="s">
        <v>21</v>
      </c>
      <c r="L27" s="6">
        <f>J27+273</f>
        <v>508</v>
      </c>
      <c r="M27" t="s">
        <v>22</v>
      </c>
    </row>
    <row r="28" spans="1:15" x14ac:dyDescent="0.35">
      <c r="A28" t="s">
        <v>31</v>
      </c>
      <c r="I28" t="s">
        <v>44</v>
      </c>
    </row>
    <row r="29" spans="1:15" ht="17.5" x14ac:dyDescent="0.45">
      <c r="B29" s="4" t="s">
        <v>37</v>
      </c>
      <c r="C29" s="20"/>
      <c r="D29" t="s">
        <v>32</v>
      </c>
      <c r="J29" s="4" t="s">
        <v>80</v>
      </c>
      <c r="K29" s="20"/>
      <c r="L29" t="s">
        <v>32</v>
      </c>
    </row>
    <row r="30" spans="1:15" x14ac:dyDescent="0.35">
      <c r="A30" t="s">
        <v>76</v>
      </c>
      <c r="I30" t="s">
        <v>73</v>
      </c>
    </row>
    <row r="31" spans="1:15" ht="17.5" x14ac:dyDescent="0.45">
      <c r="B31" s="4" t="s">
        <v>77</v>
      </c>
      <c r="C31" s="20"/>
      <c r="D31" t="s">
        <v>78</v>
      </c>
      <c r="J31" s="4" t="s">
        <v>79</v>
      </c>
      <c r="K31" s="20"/>
      <c r="L31" t="s">
        <v>78</v>
      </c>
    </row>
    <row r="32" spans="1:15" x14ac:dyDescent="0.35">
      <c r="A32" t="s">
        <v>72</v>
      </c>
      <c r="I32" t="s">
        <v>73</v>
      </c>
    </row>
    <row r="33" spans="1:13" ht="17.5" x14ac:dyDescent="0.45">
      <c r="B33" s="4" t="s">
        <v>74</v>
      </c>
      <c r="C33" s="20"/>
      <c r="D33" t="s">
        <v>75</v>
      </c>
      <c r="J33" s="4" t="s">
        <v>81</v>
      </c>
      <c r="K33" s="20"/>
      <c r="L33" t="s">
        <v>75</v>
      </c>
    </row>
    <row r="34" spans="1:13" x14ac:dyDescent="0.35">
      <c r="A34" t="s">
        <v>34</v>
      </c>
      <c r="I34" t="s">
        <v>45</v>
      </c>
    </row>
    <row r="35" spans="1:13" ht="17.5" x14ac:dyDescent="0.45">
      <c r="B35" s="4" t="s">
        <v>39</v>
      </c>
      <c r="C35" s="20"/>
      <c r="D35" t="s">
        <v>6</v>
      </c>
      <c r="J35" s="4" t="s">
        <v>82</v>
      </c>
      <c r="K35" s="20"/>
      <c r="L35" t="s">
        <v>6</v>
      </c>
    </row>
    <row r="36" spans="1:13" x14ac:dyDescent="0.35">
      <c r="A36" t="s">
        <v>84</v>
      </c>
      <c r="I36" t="s">
        <v>85</v>
      </c>
    </row>
    <row r="37" spans="1:13" ht="17.5" x14ac:dyDescent="0.45">
      <c r="B37" s="4" t="s">
        <v>88</v>
      </c>
      <c r="C37" s="20"/>
      <c r="D37" t="s">
        <v>32</v>
      </c>
      <c r="J37" s="4" t="s">
        <v>89</v>
      </c>
      <c r="K37" s="20"/>
      <c r="L37" t="s">
        <v>32</v>
      </c>
    </row>
    <row r="38" spans="1:13" x14ac:dyDescent="0.35">
      <c r="A38" t="s">
        <v>33</v>
      </c>
      <c r="I38" t="s">
        <v>86</v>
      </c>
    </row>
    <row r="39" spans="1:13" ht="17.5" x14ac:dyDescent="0.45">
      <c r="B39" s="4" t="s">
        <v>38</v>
      </c>
      <c r="C39" s="20"/>
      <c r="D39" t="s">
        <v>32</v>
      </c>
      <c r="J39" s="4" t="s">
        <v>83</v>
      </c>
      <c r="K39" s="20"/>
      <c r="L39" t="s">
        <v>32</v>
      </c>
    </row>
    <row r="40" spans="1:13" x14ac:dyDescent="0.35">
      <c r="B40" s="4" t="s">
        <v>46</v>
      </c>
      <c r="C40">
        <f>C29-0.001*E27*C35</f>
        <v>0</v>
      </c>
      <c r="D40" t="s">
        <v>32</v>
      </c>
      <c r="J40" s="4" t="s">
        <v>46</v>
      </c>
      <c r="K40">
        <f>K29-0.001*L27*K35</f>
        <v>0</v>
      </c>
      <c r="L40" t="s">
        <v>32</v>
      </c>
    </row>
    <row r="42" spans="1:13" x14ac:dyDescent="0.35">
      <c r="A42" t="s">
        <v>35</v>
      </c>
    </row>
    <row r="43" spans="1:13" x14ac:dyDescent="0.35">
      <c r="B43" s="4" t="s">
        <v>20</v>
      </c>
      <c r="C43" s="24">
        <f>C27</f>
        <v>25</v>
      </c>
      <c r="D43" s="5" t="s">
        <v>21</v>
      </c>
      <c r="E43" s="6">
        <f>C43+273</f>
        <v>298</v>
      </c>
      <c r="F43" t="s">
        <v>22</v>
      </c>
      <c r="I43" s="4" t="s">
        <v>20</v>
      </c>
      <c r="J43" s="24">
        <f>J27</f>
        <v>235</v>
      </c>
      <c r="K43" s="5" t="s">
        <v>21</v>
      </c>
      <c r="L43" s="6">
        <f>J43+273</f>
        <v>508</v>
      </c>
      <c r="M43" t="s">
        <v>22</v>
      </c>
    </row>
    <row r="44" spans="1:13" x14ac:dyDescent="0.35">
      <c r="A44" s="22" t="s">
        <v>70</v>
      </c>
    </row>
    <row r="45" spans="1:13" x14ac:dyDescent="0.35">
      <c r="B45" s="22" t="s">
        <v>36</v>
      </c>
      <c r="C45" s="31"/>
      <c r="J45" s="22" t="s">
        <v>36</v>
      </c>
      <c r="K45" s="31"/>
    </row>
    <row r="47" spans="1:13" x14ac:dyDescent="0.35">
      <c r="A47" s="22" t="s">
        <v>71</v>
      </c>
    </row>
    <row r="48" spans="1:13" x14ac:dyDescent="0.35">
      <c r="B48" s="22" t="s">
        <v>36</v>
      </c>
      <c r="C48" s="31"/>
      <c r="J48" s="22" t="s">
        <v>36</v>
      </c>
      <c r="K48" s="31"/>
    </row>
  </sheetData>
  <hyperlinks>
    <hyperlink ref="C9" r:id="rId1" display="https://www.engineeringtoolbox.com/standard-state-enthalpy-formation-definition-value-Gibbs-free-energy-entropy-molar-heat-capacity-d_1978.html"/>
  </hyperlinks>
  <pageMargins left="0.7" right="0.7" top="0.78740157499999996" bottom="0.78740157499999996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41"/>
  <sheetViews>
    <sheetView tabSelected="1" topLeftCell="A42" workbookViewId="0">
      <selection activeCell="L19" sqref="L19:L39"/>
    </sheetView>
  </sheetViews>
  <sheetFormatPr defaultRowHeight="14.5" x14ac:dyDescent="0.35"/>
  <cols>
    <col min="5" max="5" width="10.26953125" customWidth="1"/>
  </cols>
  <sheetData>
    <row r="2" spans="1:16" x14ac:dyDescent="0.35">
      <c r="A2" s="22" t="s">
        <v>48</v>
      </c>
      <c r="B2" t="s">
        <v>90</v>
      </c>
      <c r="K2">
        <v>101325</v>
      </c>
      <c r="L2" t="s">
        <v>55</v>
      </c>
    </row>
    <row r="3" spans="1:16" ht="15" thickBot="1" x14ac:dyDescent="0.4">
      <c r="B3" t="s">
        <v>91</v>
      </c>
      <c r="C3" s="33">
        <f>'Výpočet rovnovážné konstanty'!M17</f>
        <v>0</v>
      </c>
      <c r="D3" t="s">
        <v>50</v>
      </c>
      <c r="H3" t="s">
        <v>66</v>
      </c>
      <c r="J3" s="35">
        <v>10</v>
      </c>
      <c r="K3" t="s">
        <v>67</v>
      </c>
      <c r="N3" t="s">
        <v>99</v>
      </c>
    </row>
    <row r="4" spans="1:16" ht="16.5" x14ac:dyDescent="0.45">
      <c r="O4" s="7"/>
      <c r="P4" s="32" t="s">
        <v>41</v>
      </c>
    </row>
    <row r="5" spans="1:16" x14ac:dyDescent="0.35">
      <c r="B5" t="s">
        <v>51</v>
      </c>
      <c r="O5" s="8" t="s">
        <v>23</v>
      </c>
      <c r="P5" s="8" t="s">
        <v>32</v>
      </c>
    </row>
    <row r="6" spans="1:16" ht="17" thickBot="1" x14ac:dyDescent="0.5">
      <c r="B6" t="s">
        <v>54</v>
      </c>
      <c r="C6" t="s">
        <v>52</v>
      </c>
      <c r="D6" t="s">
        <v>53</v>
      </c>
      <c r="E6" t="s">
        <v>62</v>
      </c>
      <c r="F6" t="s">
        <v>41</v>
      </c>
      <c r="O6" s="8"/>
      <c r="P6" s="8"/>
    </row>
    <row r="7" spans="1:16" x14ac:dyDescent="0.35">
      <c r="C7" t="s">
        <v>2</v>
      </c>
      <c r="D7" s="33">
        <v>300</v>
      </c>
      <c r="E7" s="34"/>
      <c r="F7" s="33" t="e">
        <f>'Výpočet rovnovážné konstanty'!N21*1000</f>
        <v>#DIV/0!</v>
      </c>
      <c r="O7" s="7" t="s">
        <v>96</v>
      </c>
      <c r="P7" s="36" t="e">
        <f>'Výpočet rovnovážné konstanty'!N21</f>
        <v>#DIV/0!</v>
      </c>
    </row>
    <row r="8" spans="1:16" x14ac:dyDescent="0.35">
      <c r="C8" t="s">
        <v>3</v>
      </c>
      <c r="D8" s="33">
        <v>100</v>
      </c>
      <c r="E8" s="34"/>
      <c r="F8" s="33" t="e">
        <f>'Výpočet rovnovážné konstanty'!N22*1000</f>
        <v>#DIV/0!</v>
      </c>
      <c r="O8" s="8" t="s">
        <v>97</v>
      </c>
      <c r="P8" s="37" t="e">
        <f>'Výpočet rovnovážné konstanty'!N22</f>
        <v>#DIV/0!</v>
      </c>
    </row>
    <row r="9" spans="1:16" ht="15" thickBot="1" x14ac:dyDescent="0.4">
      <c r="C9" t="s">
        <v>4</v>
      </c>
      <c r="D9" s="33">
        <v>0</v>
      </c>
      <c r="E9" s="34"/>
      <c r="F9" s="33" t="e">
        <f>'Výpočet rovnovážné konstanty'!N23*1000</f>
        <v>#DIV/0!</v>
      </c>
      <c r="H9" t="s">
        <v>95</v>
      </c>
      <c r="O9" s="9" t="s">
        <v>98</v>
      </c>
      <c r="P9" s="38" t="e">
        <f>'Výpočet rovnovážné konstanty'!N23</f>
        <v>#DIV/0!</v>
      </c>
    </row>
    <row r="10" spans="1:16" x14ac:dyDescent="0.35">
      <c r="B10" t="s">
        <v>105</v>
      </c>
      <c r="D10" s="34"/>
      <c r="E10" t="s">
        <v>101</v>
      </c>
    </row>
    <row r="12" spans="1:16" x14ac:dyDescent="0.35">
      <c r="B12" t="s">
        <v>94</v>
      </c>
      <c r="C12" t="s">
        <v>58</v>
      </c>
      <c r="D12" s="33">
        <v>5</v>
      </c>
      <c r="E12" t="s">
        <v>101</v>
      </c>
      <c r="G12" t="s">
        <v>5</v>
      </c>
      <c r="H12" s="23">
        <v>8.3144799999999996</v>
      </c>
      <c r="I12" t="s">
        <v>6</v>
      </c>
    </row>
    <row r="14" spans="1:16" x14ac:dyDescent="0.35">
      <c r="A14" t="s">
        <v>100</v>
      </c>
    </row>
    <row r="15" spans="1:16" x14ac:dyDescent="0.35">
      <c r="K15" s="22" t="s">
        <v>103</v>
      </c>
    </row>
    <row r="16" spans="1:16" x14ac:dyDescent="0.35">
      <c r="E16" t="s">
        <v>65</v>
      </c>
      <c r="H16" t="s">
        <v>64</v>
      </c>
      <c r="K16" t="s">
        <v>104</v>
      </c>
      <c r="L16" t="s">
        <v>102</v>
      </c>
    </row>
    <row r="17" spans="1:12" x14ac:dyDescent="0.35">
      <c r="A17" s="22" t="s">
        <v>56</v>
      </c>
      <c r="B17" t="s">
        <v>59</v>
      </c>
      <c r="C17" t="s">
        <v>60</v>
      </c>
      <c r="D17" t="s">
        <v>61</v>
      </c>
      <c r="E17" t="s">
        <v>2</v>
      </c>
      <c r="F17" t="s">
        <v>3</v>
      </c>
      <c r="G17" t="s">
        <v>4</v>
      </c>
      <c r="H17" t="s">
        <v>2</v>
      </c>
      <c r="I17" t="s">
        <v>3</v>
      </c>
      <c r="J17" t="s">
        <v>4</v>
      </c>
      <c r="K17" s="22"/>
    </row>
    <row r="18" spans="1:12" x14ac:dyDescent="0.35">
      <c r="A18" s="40" t="s">
        <v>57</v>
      </c>
      <c r="B18" t="s">
        <v>53</v>
      </c>
      <c r="C18" t="s">
        <v>53</v>
      </c>
      <c r="D18" t="s">
        <v>53</v>
      </c>
      <c r="H18" t="s">
        <v>63</v>
      </c>
      <c r="I18" t="s">
        <v>63</v>
      </c>
      <c r="J18" t="s">
        <v>63</v>
      </c>
      <c r="K18" s="22" t="s">
        <v>63</v>
      </c>
      <c r="L18" s="5"/>
    </row>
    <row r="19" spans="1:12" x14ac:dyDescent="0.35">
      <c r="A19" s="22">
        <v>0</v>
      </c>
      <c r="B19" s="6"/>
      <c r="C19" s="6"/>
      <c r="D19" s="6"/>
      <c r="E19" s="34"/>
      <c r="F19" s="34"/>
      <c r="G19" s="34"/>
      <c r="H19" s="39"/>
      <c r="I19" s="39"/>
      <c r="J19" s="39"/>
      <c r="K19" s="41"/>
      <c r="L19" s="41"/>
    </row>
    <row r="20" spans="1:12" x14ac:dyDescent="0.35">
      <c r="A20" s="22">
        <f>A19+$D$12</f>
        <v>5</v>
      </c>
      <c r="B20" s="34"/>
      <c r="C20" s="34"/>
      <c r="D20" s="34"/>
      <c r="E20" s="34"/>
      <c r="F20" s="34"/>
      <c r="G20" s="34"/>
      <c r="H20" s="39"/>
      <c r="I20" s="39"/>
      <c r="J20" s="39"/>
      <c r="K20" s="41"/>
      <c r="L20" s="41"/>
    </row>
    <row r="21" spans="1:12" x14ac:dyDescent="0.35">
      <c r="A21" s="22">
        <f t="shared" ref="A21" si="0">A20+$D$12</f>
        <v>10</v>
      </c>
      <c r="B21" s="34"/>
      <c r="C21" s="34"/>
      <c r="D21" s="34"/>
      <c r="E21" s="34"/>
      <c r="F21" s="34"/>
      <c r="G21" s="34"/>
      <c r="H21" s="39"/>
      <c r="I21" s="39"/>
      <c r="J21" s="39"/>
      <c r="K21" s="41"/>
      <c r="L21" s="41"/>
    </row>
    <row r="22" spans="1:12" x14ac:dyDescent="0.35">
      <c r="A22" s="22">
        <f t="shared" ref="A22:A39" si="1">A21+$D$12</f>
        <v>15</v>
      </c>
      <c r="B22" s="34"/>
      <c r="C22" s="34"/>
      <c r="D22" s="34"/>
      <c r="E22" s="34"/>
      <c r="F22" s="34"/>
      <c r="G22" s="34"/>
      <c r="H22" s="39"/>
      <c r="I22" s="39"/>
      <c r="J22" s="39"/>
      <c r="K22" s="41"/>
      <c r="L22" s="41"/>
    </row>
    <row r="23" spans="1:12" x14ac:dyDescent="0.35">
      <c r="A23" s="22">
        <f t="shared" si="1"/>
        <v>20</v>
      </c>
      <c r="B23" s="34"/>
      <c r="C23" s="34"/>
      <c r="D23" s="34"/>
      <c r="E23" s="34"/>
      <c r="F23" s="34"/>
      <c r="G23" s="34"/>
      <c r="H23" s="39"/>
      <c r="I23" s="39"/>
      <c r="J23" s="39"/>
      <c r="K23" s="41"/>
      <c r="L23" s="41"/>
    </row>
    <row r="24" spans="1:12" x14ac:dyDescent="0.35">
      <c r="A24" s="22">
        <f t="shared" si="1"/>
        <v>25</v>
      </c>
      <c r="B24" s="34"/>
      <c r="C24" s="34"/>
      <c r="D24" s="34"/>
      <c r="E24" s="34"/>
      <c r="F24" s="34"/>
      <c r="G24" s="34"/>
      <c r="H24" s="39"/>
      <c r="I24" s="39"/>
      <c r="J24" s="39"/>
      <c r="K24" s="41"/>
      <c r="L24" s="41"/>
    </row>
    <row r="25" spans="1:12" x14ac:dyDescent="0.35">
      <c r="A25" s="22">
        <f t="shared" si="1"/>
        <v>30</v>
      </c>
      <c r="B25" s="34"/>
      <c r="C25" s="34"/>
      <c r="D25" s="34"/>
      <c r="E25" s="34"/>
      <c r="F25" s="34"/>
      <c r="G25" s="34"/>
      <c r="H25" s="39"/>
      <c r="I25" s="39"/>
      <c r="J25" s="39"/>
      <c r="K25" s="41"/>
      <c r="L25" s="41"/>
    </row>
    <row r="26" spans="1:12" x14ac:dyDescent="0.35">
      <c r="A26" s="22">
        <f t="shared" si="1"/>
        <v>35</v>
      </c>
      <c r="B26" s="34"/>
      <c r="C26" s="34"/>
      <c r="D26" s="34"/>
      <c r="E26" s="34"/>
      <c r="F26" s="34"/>
      <c r="G26" s="34"/>
      <c r="H26" s="39"/>
      <c r="I26" s="39"/>
      <c r="J26" s="39"/>
      <c r="K26" s="41"/>
      <c r="L26" s="41"/>
    </row>
    <row r="27" spans="1:12" x14ac:dyDescent="0.35">
      <c r="A27" s="22">
        <f t="shared" si="1"/>
        <v>40</v>
      </c>
      <c r="B27" s="34"/>
      <c r="C27" s="34"/>
      <c r="D27" s="34"/>
      <c r="E27" s="34"/>
      <c r="F27" s="34"/>
      <c r="G27" s="34"/>
      <c r="H27" s="39"/>
      <c r="I27" s="39"/>
      <c r="J27" s="39"/>
      <c r="K27" s="41"/>
      <c r="L27" s="41"/>
    </row>
    <row r="28" spans="1:12" x14ac:dyDescent="0.35">
      <c r="A28" s="22">
        <f t="shared" si="1"/>
        <v>45</v>
      </c>
      <c r="B28" s="34"/>
      <c r="C28" s="34"/>
      <c r="D28" s="34"/>
      <c r="E28" s="34"/>
      <c r="F28" s="34"/>
      <c r="G28" s="34"/>
      <c r="H28" s="39"/>
      <c r="I28" s="39"/>
      <c r="J28" s="39"/>
      <c r="K28" s="41"/>
      <c r="L28" s="41"/>
    </row>
    <row r="29" spans="1:12" x14ac:dyDescent="0.35">
      <c r="A29" s="22">
        <f t="shared" si="1"/>
        <v>50</v>
      </c>
      <c r="B29" s="34"/>
      <c r="C29" s="34"/>
      <c r="D29" s="34"/>
      <c r="E29" s="34"/>
      <c r="F29" s="34"/>
      <c r="G29" s="34"/>
      <c r="H29" s="39"/>
      <c r="I29" s="39"/>
      <c r="J29" s="39"/>
      <c r="K29" s="41"/>
      <c r="L29" s="41"/>
    </row>
    <row r="30" spans="1:12" x14ac:dyDescent="0.35">
      <c r="A30" s="22">
        <f t="shared" si="1"/>
        <v>55</v>
      </c>
      <c r="B30" s="34"/>
      <c r="C30" s="34"/>
      <c r="D30" s="34"/>
      <c r="E30" s="34"/>
      <c r="F30" s="34"/>
      <c r="G30" s="34"/>
      <c r="H30" s="39"/>
      <c r="I30" s="39"/>
      <c r="J30" s="39"/>
      <c r="K30" s="41"/>
      <c r="L30" s="41"/>
    </row>
    <row r="31" spans="1:12" x14ac:dyDescent="0.35">
      <c r="A31" s="22">
        <f t="shared" si="1"/>
        <v>60</v>
      </c>
      <c r="B31" s="34"/>
      <c r="C31" s="34"/>
      <c r="D31" s="34"/>
      <c r="E31" s="34"/>
      <c r="F31" s="34"/>
      <c r="G31" s="34"/>
      <c r="H31" s="39"/>
      <c r="I31" s="39"/>
      <c r="J31" s="39"/>
      <c r="K31" s="41"/>
      <c r="L31" s="41"/>
    </row>
    <row r="32" spans="1:12" x14ac:dyDescent="0.35">
      <c r="A32" s="22">
        <f t="shared" si="1"/>
        <v>65</v>
      </c>
      <c r="B32" s="34"/>
      <c r="C32" s="34"/>
      <c r="D32" s="34"/>
      <c r="E32" s="34"/>
      <c r="F32" s="34"/>
      <c r="G32" s="34"/>
      <c r="H32" s="39"/>
      <c r="I32" s="39"/>
      <c r="J32" s="39"/>
      <c r="K32" s="41"/>
      <c r="L32" s="41"/>
    </row>
    <row r="33" spans="1:12" x14ac:dyDescent="0.35">
      <c r="A33" s="22">
        <f t="shared" si="1"/>
        <v>70</v>
      </c>
      <c r="B33" s="34"/>
      <c r="C33" s="34"/>
      <c r="D33" s="34"/>
      <c r="E33" s="34"/>
      <c r="F33" s="34"/>
      <c r="G33" s="34"/>
      <c r="H33" s="39"/>
      <c r="I33" s="39"/>
      <c r="J33" s="39"/>
      <c r="K33" s="41"/>
      <c r="L33" s="41"/>
    </row>
    <row r="34" spans="1:12" x14ac:dyDescent="0.35">
      <c r="A34" s="22">
        <f t="shared" si="1"/>
        <v>75</v>
      </c>
      <c r="B34" s="34"/>
      <c r="C34" s="34"/>
      <c r="D34" s="34"/>
      <c r="E34" s="34"/>
      <c r="F34" s="34"/>
      <c r="G34" s="34"/>
      <c r="H34" s="39"/>
      <c r="I34" s="39"/>
      <c r="J34" s="39"/>
      <c r="K34" s="41"/>
      <c r="L34" s="41"/>
    </row>
    <row r="35" spans="1:12" x14ac:dyDescent="0.35">
      <c r="A35" s="22">
        <f t="shared" si="1"/>
        <v>80</v>
      </c>
      <c r="B35" s="34"/>
      <c r="C35" s="34"/>
      <c r="D35" s="34"/>
      <c r="E35" s="34"/>
      <c r="F35" s="34"/>
      <c r="G35" s="34"/>
      <c r="H35" s="39"/>
      <c r="I35" s="39"/>
      <c r="J35" s="39"/>
      <c r="K35" s="41"/>
      <c r="L35" s="41"/>
    </row>
    <row r="36" spans="1:12" x14ac:dyDescent="0.35">
      <c r="A36" s="22">
        <f t="shared" si="1"/>
        <v>85</v>
      </c>
      <c r="B36" s="34"/>
      <c r="C36" s="34"/>
      <c r="D36" s="34"/>
      <c r="E36" s="34"/>
      <c r="F36" s="34"/>
      <c r="G36" s="34"/>
      <c r="H36" s="39"/>
      <c r="I36" s="39"/>
      <c r="J36" s="39"/>
      <c r="K36" s="41"/>
      <c r="L36" s="41"/>
    </row>
    <row r="37" spans="1:12" x14ac:dyDescent="0.35">
      <c r="A37" s="22">
        <f t="shared" si="1"/>
        <v>90</v>
      </c>
      <c r="B37" s="34"/>
      <c r="C37" s="34"/>
      <c r="D37" s="34"/>
      <c r="E37" s="34"/>
      <c r="F37" s="34"/>
      <c r="G37" s="34"/>
      <c r="H37" s="39"/>
      <c r="I37" s="39"/>
      <c r="J37" s="39"/>
      <c r="K37" s="41"/>
      <c r="L37" s="41"/>
    </row>
    <row r="38" spans="1:12" x14ac:dyDescent="0.35">
      <c r="A38" s="22">
        <f t="shared" si="1"/>
        <v>95</v>
      </c>
      <c r="B38" s="34"/>
      <c r="C38" s="34"/>
      <c r="D38" s="34"/>
      <c r="E38" s="34"/>
      <c r="F38" s="34"/>
      <c r="G38" s="34"/>
      <c r="H38" s="39"/>
      <c r="I38" s="39"/>
      <c r="J38" s="39"/>
      <c r="K38" s="41"/>
      <c r="L38" s="41"/>
    </row>
    <row r="39" spans="1:12" x14ac:dyDescent="0.35">
      <c r="A39" s="22">
        <f t="shared" si="1"/>
        <v>100</v>
      </c>
      <c r="B39" s="34"/>
      <c r="C39" s="34"/>
      <c r="D39" s="34"/>
      <c r="E39" s="34"/>
      <c r="F39" s="34"/>
      <c r="G39" s="34"/>
      <c r="H39" s="39"/>
      <c r="I39" s="39"/>
      <c r="J39" s="39"/>
      <c r="K39" s="41"/>
      <c r="L39" s="41"/>
    </row>
    <row r="41" spans="1:12" x14ac:dyDescent="0.35">
      <c r="A41" t="s">
        <v>106</v>
      </c>
    </row>
  </sheetData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e32690-e6f1-40bb-a320-b6f3c96856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066C9E9A673A40AEABD7DDC796348D" ma:contentTypeVersion="16" ma:contentTypeDescription="Vytvoří nový dokument" ma:contentTypeScope="" ma:versionID="956980e29827f78ef67fbc555b994a83">
  <xsd:schema xmlns:xsd="http://www.w3.org/2001/XMLSchema" xmlns:xs="http://www.w3.org/2001/XMLSchema" xmlns:p="http://schemas.microsoft.com/office/2006/metadata/properties" xmlns:ns3="4fe32690-e6f1-40bb-a320-b6f3c96856a5" xmlns:ns4="0743da74-5631-467f-a362-f43f82e85a67" targetNamespace="http://schemas.microsoft.com/office/2006/metadata/properties" ma:root="true" ma:fieldsID="a960602ba5ed9bc9705500fbeb1901ac" ns3:_="" ns4:_="">
    <xsd:import namespace="4fe32690-e6f1-40bb-a320-b6f3c96856a5"/>
    <xsd:import namespace="0743da74-5631-467f-a362-f43f82e85a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32690-e6f1-40bb-a320-b6f3c968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3da74-5631-467f-a362-f43f82e85a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B2507-F35A-4C97-AD22-0ACCA1682B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CB08EF-3FAA-425A-B38F-B751530E2345}">
  <ds:schemaRefs>
    <ds:schemaRef ds:uri="http://purl.org/dc/elements/1.1/"/>
    <ds:schemaRef ds:uri="http://schemas.microsoft.com/office/2006/metadata/properties"/>
    <ds:schemaRef ds:uri="0743da74-5631-467f-a362-f43f82e85a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fe32690-e6f1-40bb-a320-b6f3c96856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919ECA-3680-4E5C-A90F-E7DF15731C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e32690-e6f1-40bb-a320-b6f3c96856a5"/>
    <ds:schemaRef ds:uri="0743da74-5631-467f-a362-f43f82e85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 rovnovážné konstanty</vt:lpstr>
      <vt:lpstr>Gibbsova energie reakční směsi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Sopoušek</dc:creator>
  <cp:keywords/>
  <dc:description/>
  <cp:lastModifiedBy>Jiří Sopoušek</cp:lastModifiedBy>
  <cp:revision/>
  <dcterms:created xsi:type="dcterms:W3CDTF">2024-02-26T10:09:47Z</dcterms:created>
  <dcterms:modified xsi:type="dcterms:W3CDTF">2024-03-04T11:00:27Z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0x01010059066C9E9A673A40AEABD7DDC796348D</vt:lpwstr>
  </property>
</Properties>
</file>