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ink/ink1.xml" ContentType="application/inkml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ink/ink2.xml" ContentType="application/inkml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7047\Downloads\"/>
    </mc:Choice>
  </mc:AlternateContent>
  <xr:revisionPtr revIDLastSave="0" documentId="13_ncr:1_{ADA4BD4E-09FC-455C-A89E-8C286A91D0E4}" xr6:coauthVersionLast="47" xr6:coauthVersionMax="47" xr10:uidLastSave="{00000000-0000-0000-0000-000000000000}"/>
  <bookViews>
    <workbookView xWindow="-120" yWindow="-120" windowWidth="29040" windowHeight="15720" xr2:uid="{A80C8169-F8CB-42FC-865E-4A3D1E5AB386}"/>
  </bookViews>
  <sheets>
    <sheet name="Sheet1" sheetId="1" r:id="rId1"/>
  </sheets>
  <definedNames>
    <definedName name="_xlchart.v1.0" hidden="1">Sheet1!$K$6:$K$11</definedName>
    <definedName name="_xlchart.v1.1" hidden="1">Sheet1!$H$2:$H$24</definedName>
    <definedName name="_xlchart.v1.2" hidden="1">Sheet1!$I$2:$I$24</definedName>
    <definedName name="_xlchart.v1.3" hidden="1">Sheet1!$J$2:$J$24</definedName>
    <definedName name="_xlchart.v1.4" hidden="1">Sheet1!$K$2:$K$24</definedName>
  </definedName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D26" i="1"/>
  <c r="E29" i="1"/>
  <c r="D29" i="1"/>
  <c r="I28" i="1"/>
  <c r="J28" i="1"/>
  <c r="K28" i="1"/>
  <c r="H28" i="1"/>
  <c r="J27" i="1"/>
  <c r="K27" i="1"/>
  <c r="I27" i="1"/>
  <c r="H2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" i="1"/>
</calcChain>
</file>

<file path=xl/sharedStrings.xml><?xml version="1.0" encoding="utf-8"?>
<sst xmlns="http://schemas.openxmlformats.org/spreadsheetml/2006/main" count="53" uniqueCount="29">
  <si>
    <t>Okres</t>
  </si>
  <si>
    <t>zaměstnanci</t>
  </si>
  <si>
    <t>dobrovolní pozorovatelé</t>
  </si>
  <si>
    <t>teplota září 2021</t>
  </si>
  <si>
    <t>teplota říjen 2021</t>
  </si>
  <si>
    <t>teplota září 2022</t>
  </si>
  <si>
    <t>teplota říjen 2022</t>
  </si>
  <si>
    <t>srážky září 2021</t>
  </si>
  <si>
    <t>srážky říjen 2021</t>
  </si>
  <si>
    <t>srážky září 2022</t>
  </si>
  <si>
    <t>srážky říjen 2022</t>
  </si>
  <si>
    <t>Kraj</t>
  </si>
  <si>
    <t>Brno-město</t>
  </si>
  <si>
    <t>Brno-venkov</t>
  </si>
  <si>
    <t>Kroměříž</t>
  </si>
  <si>
    <t>Vyškov</t>
  </si>
  <si>
    <t>průměr</t>
  </si>
  <si>
    <t>srážky úhrn</t>
  </si>
  <si>
    <t>počet stanic se srážkami pod 15 mm</t>
  </si>
  <si>
    <t>Součet zaměstnanců</t>
  </si>
  <si>
    <t>Součet pozorovatelů</t>
  </si>
  <si>
    <t>Průměr teploty v záží 2021</t>
  </si>
  <si>
    <t>Popisky řádků</t>
  </si>
  <si>
    <t>Celkový součet</t>
  </si>
  <si>
    <t>Součet z zaměstnanci</t>
  </si>
  <si>
    <t>Součet z dobrovolní pozorovatelé</t>
  </si>
  <si>
    <t>Průměr z teplota září 2021</t>
  </si>
  <si>
    <t>Směrodatná odchylka z teplota září 2021</t>
  </si>
  <si>
    <t>Průměr z teplota říjen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</si>
</sst>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2" fontId="1" fillId="2" borderId="1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0" fontId="0" fillId="0" borderId="0" xfId="0" applyNumberFormat="1"/>
  </cellXfs>
  <cellStyles count="2">
    <cellStyle name="Normální" xfId="0" builtinId="0"/>
    <cellStyle name="Vstup" xfId="1" builtinId="20"/>
  </cellStyles>
  <dxfs count="29">
    <dxf>
      <numFmt numFmtId="2" formatCode="0.00"/>
    </dxf>
    <dxf>
      <numFmt numFmtId="170" formatCode="0.0"/>
    </dxf>
    <dxf>
      <numFmt numFmtId="169" formatCode="0.000"/>
    </dxf>
    <dxf>
      <numFmt numFmtId="168" formatCode="0.0000"/>
    </dxf>
    <dxf>
      <numFmt numFmtId="167" formatCode="0.00000"/>
    </dxf>
    <dxf>
      <numFmt numFmtId="166" formatCode="0.000000"/>
    </dxf>
    <dxf>
      <numFmt numFmtId="165" formatCode="0.0000000"/>
    </dxf>
    <dxf>
      <numFmt numFmtId="164" formatCode="0.0000000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170" formatCode="0.0"/>
    </dxf>
    <dxf>
      <numFmt numFmtId="2" formatCode="0.00"/>
    </dxf>
    <dxf>
      <numFmt numFmtId="170" formatCode="0.0"/>
    </dxf>
    <dxf>
      <numFmt numFmtId="2" formatCode="0.00"/>
    </dxf>
    <dxf>
      <numFmt numFmtId="169" formatCode="0.000"/>
    </dxf>
    <dxf>
      <numFmt numFmtId="169" formatCode="0.000"/>
    </dxf>
    <dxf>
      <numFmt numFmtId="168" formatCode="0.0000"/>
    </dxf>
    <dxf>
      <numFmt numFmtId="168" formatCode="0.0000"/>
    </dxf>
    <dxf>
      <numFmt numFmtId="167" formatCode="0.00000"/>
    </dxf>
    <dxf>
      <numFmt numFmtId="167" formatCode="0.00000"/>
    </dxf>
    <dxf>
      <numFmt numFmtId="166" formatCode="0.000000"/>
    </dxf>
    <dxf>
      <numFmt numFmtId="166" formatCode="0.000000"/>
    </dxf>
    <dxf>
      <numFmt numFmtId="165" formatCode="0.0000000"/>
    </dxf>
    <dxf>
      <numFmt numFmtId="165" formatCode="0.0000000"/>
    </dxf>
    <dxf>
      <numFmt numFmtId="164" formatCode="0.00000000"/>
    </dxf>
    <dxf>
      <numFmt numFmtId="164" formatCode="0.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_xlchart.v1.2</cx:f>
      </cx:numDim>
    </cx:data>
    <cx:data id="2">
      <cx:numDim type="val">
        <cx:f>_xlchart.v1.3</cx:f>
      </cx:numDim>
    </cx:data>
    <cx:data id="3">
      <cx:numDim type="val">
        <cx:f>_xlchart.v1.4</cx:f>
      </cx:numDim>
    </cx:data>
  </cx:chartData>
  <cx:chart>
    <cx:title pos="t" align="ctr" overlay="0"/>
    <cx:plotArea>
      <cx:plotAreaRegion>
        <cx:series layoutId="boxWhisker" uniqueId="{3E5C03F3-1BCC-4549-84BB-11E3D8E981CA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16B2FA8-05C2-4F47-A601-5B787368990F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82E53779-B001-4A41-A516-F1CFEA1B9362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112585FA-BF2A-4142-A404-E00CF1E0F075}"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boxWhisker" uniqueId="{824B5C43-70E6-414D-8206-7950119B2655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microsoft.com/office/2014/relationships/chartEx" Target="../charts/chartEx1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microsoft.com/office/2014/relationships/chartEx" Target="../charts/chartEx2.xml"/><Relationship Id="rId4" Type="http://schemas.openxmlformats.org/officeDocument/2006/relationships/customXml" Target="../ink/ink2.xml"/><Relationship Id="rId9" Type="http://schemas.openxmlformats.org/officeDocument/2006/relationships/customXml" Target="../ink/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542625</xdr:colOff>
      <xdr:row>23</xdr:row>
      <xdr:rowOff>133260</xdr:rowOff>
    </xdr:from>
    <xdr:to>
      <xdr:col>12</xdr:col>
      <xdr:colOff>542985</xdr:colOff>
      <xdr:row>23</xdr:row>
      <xdr:rowOff>133620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EBCD3B56-77A9-4FBD-988B-4AD2ACB006F9}"/>
                </a:ext>
              </a:extLst>
            </xdr14:cNvPr>
            <xdr14:cNvContentPartPr/>
          </xdr14:nvContentPartPr>
          <xdr14:nvPr macro=""/>
          <xdr14:xfrm>
            <a:off x="14668200" y="4514760"/>
            <a:ext cx="360" cy="360"/>
          </xdr14:xfrm>
        </xdr:contentPart>
      </mc:Choice>
      <mc:Fallback xmlns=""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EBCD3B56-77A9-4FBD-988B-4AD2ACB006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659560" y="450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14</xdr:col>
      <xdr:colOff>238125</xdr:colOff>
      <xdr:row>17</xdr:row>
      <xdr:rowOff>7938</xdr:rowOff>
    </xdr:from>
    <xdr:to>
      <xdr:col>16</xdr:col>
      <xdr:colOff>992188</xdr:colOff>
      <xdr:row>30</xdr:row>
      <xdr:rowOff>39688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DAA56F96-A27C-4DA8-852F-4AC1029B39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390813" y="3246438"/>
              <a:ext cx="3333750" cy="2508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412672</xdr:colOff>
      <xdr:row>8</xdr:row>
      <xdr:rowOff>182400</xdr:rowOff>
    </xdr:from>
    <xdr:to>
      <xdr:col>9</xdr:col>
      <xdr:colOff>413032</xdr:colOff>
      <xdr:row>8</xdr:row>
      <xdr:rowOff>182760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300A4960-F5DF-4FCE-9DF6-F2A75EA9AFD2}"/>
                </a:ext>
              </a:extLst>
            </xdr14:cNvPr>
            <xdr14:cNvContentPartPr/>
          </xdr14:nvContentPartPr>
          <xdr14:nvPr macro=""/>
          <xdr14:xfrm>
            <a:off x="11675985" y="1706400"/>
            <a:ext cx="360" cy="360"/>
          </xdr14:xfrm>
        </xdr:contentPart>
      </mc:Choice>
      <mc:Fallback xmlns=""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300A4960-F5DF-4FCE-9DF6-F2A75EA9AFD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67345" y="1697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16</xdr:col>
      <xdr:colOff>1396999</xdr:colOff>
      <xdr:row>17</xdr:row>
      <xdr:rowOff>140494</xdr:rowOff>
    </xdr:from>
    <xdr:to>
      <xdr:col>21</xdr:col>
      <xdr:colOff>142874</xdr:colOff>
      <xdr:row>30</xdr:row>
      <xdr:rowOff>150813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 4">
              <a:extLst>
                <a:ext uri="{FF2B5EF4-FFF2-40B4-BE49-F238E27FC236}">
                  <a16:creationId xmlns:a16="http://schemas.microsoft.com/office/drawing/2014/main" id="{0E2E0F54-BE25-490D-B752-ACFA74A57F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29374" y="3378994"/>
              <a:ext cx="2809875" cy="24868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1023612</xdr:colOff>
      <xdr:row>25</xdr:row>
      <xdr:rowOff>71220</xdr:rowOff>
    </xdr:from>
    <xdr:to>
      <xdr:col>15</xdr:col>
      <xdr:colOff>1023972</xdr:colOff>
      <xdr:row>25</xdr:row>
      <xdr:rowOff>71580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21756ABB-B17F-476F-B671-9BF038612032}"/>
                </a:ext>
              </a:extLst>
            </xdr14:cNvPr>
            <xdr14:cNvContentPartPr/>
          </xdr14:nvContentPartPr>
          <xdr14:nvPr macro=""/>
          <xdr14:xfrm>
            <a:off x="17462175" y="4833720"/>
            <a:ext cx="360" cy="360"/>
          </xdr14:xfrm>
        </xdr:contentPart>
      </mc:Choice>
      <mc:Fallback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21756ABB-B17F-476F-B671-9BF038612032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7453535" y="4825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999852</xdr:colOff>
      <xdr:row>24</xdr:row>
      <xdr:rowOff>190080</xdr:rowOff>
    </xdr:from>
    <xdr:to>
      <xdr:col>15</xdr:col>
      <xdr:colOff>1000212</xdr:colOff>
      <xdr:row>24</xdr:row>
      <xdr:rowOff>190440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454F899D-5F96-4840-BFFC-1735366CB5EF}"/>
                </a:ext>
              </a:extLst>
            </xdr14:cNvPr>
            <xdr14:cNvContentPartPr/>
          </xdr14:nvContentPartPr>
          <xdr14:nvPr macro=""/>
          <xdr14:xfrm>
            <a:off x="17438415" y="4762080"/>
            <a:ext cx="360" cy="360"/>
          </xdr14:xfrm>
        </xdr:contentPart>
      </mc:Choice>
      <mc:Fallback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454F899D-5F96-4840-BFFC-1735366CB5EF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7429775" y="4753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1087340</xdr:colOff>
      <xdr:row>6</xdr:row>
      <xdr:rowOff>126720</xdr:rowOff>
    </xdr:from>
    <xdr:to>
      <xdr:col>18</xdr:col>
      <xdr:colOff>1087700</xdr:colOff>
      <xdr:row>6</xdr:row>
      <xdr:rowOff>127080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3406C9D4-3BE3-46AF-95D3-A0FBFB5D2906}"/>
                </a:ext>
              </a:extLst>
            </xdr14:cNvPr>
            <xdr14:cNvContentPartPr/>
          </xdr14:nvContentPartPr>
          <xdr14:nvPr macro=""/>
          <xdr14:xfrm>
            <a:off x="24566465" y="1269720"/>
            <a:ext cx="360" cy="360"/>
          </xdr14:xfrm>
        </xdr:contentPart>
      </mc:Choice>
      <mc:Fallback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3406C9D4-3BE3-46AF-95D3-A0FBFB5D290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4557465" y="1261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2-27T08:12:13.47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2-27T08:28:43.74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05T08:02:16.85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05T08:02:17.24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05T08:26:31.20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Dadáková" refreshedDate="45356.386447685189" createdVersion="7" refreshedVersion="7" minRefreshableVersion="3" recordCount="23" xr:uid="{AB3E944A-B4B7-4D18-B34B-77DF99CA6C6A}">
  <cacheSource type="worksheet">
    <worksheetSource ref="A1:L24" sheet="Sheet1"/>
  </cacheSource>
  <cacheFields count="12">
    <cacheField name="Okres" numFmtId="0">
      <sharedItems count="4">
        <s v="Brno-město"/>
        <s v="Brno-venkov"/>
        <s v="Kroměříž"/>
        <s v="Vyškov"/>
      </sharedItems>
    </cacheField>
    <cacheField name="zaměstnanci" numFmtId="0">
      <sharedItems containsSemiMixedTypes="0" containsString="0" containsNumber="1" containsInteger="1" minValue="0" maxValue="1"/>
    </cacheField>
    <cacheField name="dobrovolní pozorovatelé" numFmtId="0">
      <sharedItems containsSemiMixedTypes="0" containsString="0" containsNumber="1" containsInteger="1" minValue="1" maxValue="3"/>
    </cacheField>
    <cacheField name="teplota září 2021" numFmtId="0">
      <sharedItems containsString="0" containsBlank="1" containsNumber="1" minValue="14.5" maxValue="16.399999999999999"/>
    </cacheField>
    <cacheField name="teplota říjen 2021" numFmtId="0">
      <sharedItems containsString="0" containsBlank="1" containsNumber="1" minValue="8.8000000000000007" maxValue="9.9"/>
    </cacheField>
    <cacheField name="teplota září 2022" numFmtId="0">
      <sharedItems containsString="0" containsBlank="1" containsNumber="1" minValue="12.5" maxValue="14.2"/>
    </cacheField>
    <cacheField name="teplota říjen 2022" numFmtId="0">
      <sharedItems containsString="0" containsBlank="1" containsNumber="1" minValue="10" maxValue="11.8"/>
    </cacheField>
    <cacheField name="srážky září 2021" numFmtId="0">
      <sharedItems containsSemiMixedTypes="0" containsString="0" containsNumber="1" minValue="0.5" maxValue="38"/>
    </cacheField>
    <cacheField name="srážky říjen 2021" numFmtId="0">
      <sharedItems containsSemiMixedTypes="0" containsString="0" containsNumber="1" minValue="3.3" maxValue="20.2"/>
    </cacheField>
    <cacheField name="srážky září 2022" numFmtId="0">
      <sharedItems containsSemiMixedTypes="0" containsString="0" containsNumber="1" minValue="36.4" maxValue="106.8"/>
    </cacheField>
    <cacheField name="srážky říjen 2022" numFmtId="0">
      <sharedItems containsSemiMixedTypes="0" containsString="0" containsNumber="1" minValue="8.5" maxValue="19.8"/>
    </cacheField>
    <cacheField name="Kraj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n v="1"/>
    <n v="3"/>
    <n v="16.399999999999999"/>
    <n v="9.8000000000000007"/>
    <n v="14.2"/>
    <n v="11.8"/>
    <n v="9.8000000000000007"/>
    <n v="14.5"/>
    <n v="39.5"/>
    <n v="11.5"/>
    <s v="Jihomoravský"/>
  </r>
  <r>
    <x v="0"/>
    <n v="1"/>
    <n v="1"/>
    <n v="15.9"/>
    <n v="9.6"/>
    <n v="13.8"/>
    <n v="11.7"/>
    <n v="19.8"/>
    <n v="19.3"/>
    <n v="45.5"/>
    <n v="11.9"/>
    <s v="Jihomoravský"/>
  </r>
  <r>
    <x v="0"/>
    <n v="0"/>
    <n v="2"/>
    <m/>
    <m/>
    <m/>
    <m/>
    <n v="9.6999999999999993"/>
    <n v="14.1"/>
    <n v="51.1"/>
    <n v="10.9"/>
    <s v="Jihomoravský"/>
  </r>
  <r>
    <x v="0"/>
    <n v="0"/>
    <n v="3"/>
    <m/>
    <m/>
    <m/>
    <m/>
    <n v="15"/>
    <n v="20.2"/>
    <n v="40.700000000000003"/>
    <n v="11.6"/>
    <s v="Jihomoravský"/>
  </r>
  <r>
    <x v="1"/>
    <n v="1"/>
    <n v="1"/>
    <n v="15.1"/>
    <n v="9"/>
    <n v="12.5"/>
    <n v="10"/>
    <n v="0.5"/>
    <n v="15.7"/>
    <n v="58.8"/>
    <n v="17.600000000000001"/>
    <s v="Jihomoravský"/>
  </r>
  <r>
    <x v="1"/>
    <n v="1"/>
    <n v="2"/>
    <n v="15.6"/>
    <n v="8.8000000000000007"/>
    <n v="13.4"/>
    <n v="10.9"/>
    <n v="15.7"/>
    <n v="9.4"/>
    <n v="60.3"/>
    <n v="19.8"/>
    <s v="Jihomoravský"/>
  </r>
  <r>
    <x v="1"/>
    <n v="0"/>
    <n v="1"/>
    <m/>
    <m/>
    <m/>
    <m/>
    <n v="15"/>
    <n v="9.3000000000000007"/>
    <n v="51.3"/>
    <n v="13.2"/>
    <s v="Jihomoravský"/>
  </r>
  <r>
    <x v="1"/>
    <n v="0"/>
    <n v="1"/>
    <m/>
    <m/>
    <m/>
    <m/>
    <n v="15.3"/>
    <n v="10.8"/>
    <n v="37"/>
    <n v="11.5"/>
    <s v="Jihomoravský"/>
  </r>
  <r>
    <x v="1"/>
    <n v="0"/>
    <n v="2"/>
    <m/>
    <m/>
    <m/>
    <m/>
    <n v="12.7"/>
    <n v="9.6999999999999993"/>
    <n v="53.9"/>
    <n v="13.2"/>
    <s v="Jihomoravský"/>
  </r>
  <r>
    <x v="1"/>
    <n v="0"/>
    <n v="1"/>
    <m/>
    <m/>
    <m/>
    <m/>
    <n v="15"/>
    <n v="10"/>
    <n v="36.4"/>
    <n v="11.8"/>
    <s v="Jihomoravský"/>
  </r>
  <r>
    <x v="2"/>
    <n v="1"/>
    <n v="1"/>
    <n v="15"/>
    <n v="9.6"/>
    <n v="13"/>
    <n v="11.6"/>
    <n v="38"/>
    <n v="18.3"/>
    <n v="99.6"/>
    <n v="13.7"/>
    <s v="Zlínský"/>
  </r>
  <r>
    <x v="2"/>
    <n v="1"/>
    <n v="1"/>
    <n v="14.8"/>
    <n v="9"/>
    <n v="12.9"/>
    <n v="11"/>
    <n v="22.9"/>
    <n v="10.9"/>
    <n v="106.8"/>
    <n v="11.9"/>
    <s v="Zlínský"/>
  </r>
  <r>
    <x v="2"/>
    <n v="1"/>
    <n v="1"/>
    <n v="15.4"/>
    <n v="9.9"/>
    <n v="13.6"/>
    <n v="11.7"/>
    <n v="21.6"/>
    <n v="5.3"/>
    <n v="80"/>
    <n v="8.8000000000000007"/>
    <s v="Zlínský"/>
  </r>
  <r>
    <x v="2"/>
    <n v="0"/>
    <n v="1"/>
    <m/>
    <m/>
    <m/>
    <m/>
    <n v="24.4"/>
    <n v="4.3"/>
    <n v="81.900000000000006"/>
    <n v="11.5"/>
    <s v="Zlínský"/>
  </r>
  <r>
    <x v="2"/>
    <n v="0"/>
    <n v="1"/>
    <m/>
    <m/>
    <m/>
    <m/>
    <n v="20.2"/>
    <n v="3.6"/>
    <n v="66.599999999999994"/>
    <n v="9.1"/>
    <s v="Zlínský"/>
  </r>
  <r>
    <x v="2"/>
    <n v="0"/>
    <n v="1"/>
    <m/>
    <m/>
    <m/>
    <m/>
    <n v="26"/>
    <n v="8.1999999999999993"/>
    <n v="76.8"/>
    <n v="11.8"/>
    <s v="Zlínský"/>
  </r>
  <r>
    <x v="2"/>
    <n v="0"/>
    <n v="1"/>
    <m/>
    <m/>
    <m/>
    <m/>
    <n v="24.6"/>
    <n v="3.3"/>
    <n v="64.5"/>
    <n v="13.2"/>
    <s v="Zlínský"/>
  </r>
  <r>
    <x v="3"/>
    <n v="1"/>
    <n v="1"/>
    <n v="15.4"/>
    <n v="9.3000000000000007"/>
    <n v="13.4"/>
    <n v="11.2"/>
    <n v="25.8"/>
    <n v="8.8000000000000007"/>
    <n v="70"/>
    <n v="8.5"/>
    <s v="Jihomoravský"/>
  </r>
  <r>
    <x v="3"/>
    <n v="1"/>
    <n v="1"/>
    <n v="14.5"/>
    <n v="8.9"/>
    <n v="12.9"/>
    <n v="11.1"/>
    <n v="30.9"/>
    <n v="13.9"/>
    <n v="43.5"/>
    <n v="14.3"/>
    <s v="Jihomoravský"/>
  </r>
  <r>
    <x v="3"/>
    <n v="0"/>
    <n v="2"/>
    <m/>
    <m/>
    <m/>
    <m/>
    <n v="22.5"/>
    <n v="14.8"/>
    <n v="60.7"/>
    <n v="9.8000000000000007"/>
    <s v="Jihomoravský"/>
  </r>
  <r>
    <x v="3"/>
    <n v="0"/>
    <n v="2"/>
    <m/>
    <m/>
    <m/>
    <m/>
    <n v="24.1"/>
    <n v="6.5"/>
    <n v="45.3"/>
    <n v="12.6"/>
    <s v="Jihomoravský"/>
  </r>
  <r>
    <x v="3"/>
    <n v="0"/>
    <n v="1"/>
    <m/>
    <m/>
    <m/>
    <m/>
    <n v="28"/>
    <n v="5.2"/>
    <n v="63.6"/>
    <n v="12.1"/>
    <s v="Jihomoravský"/>
  </r>
  <r>
    <x v="3"/>
    <n v="0"/>
    <n v="1"/>
    <m/>
    <m/>
    <m/>
    <m/>
    <n v="16.8"/>
    <n v="16.3"/>
    <n v="41.7"/>
    <n v="10.6"/>
    <s v="Jihomoravský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5F23D6-25C8-4039-9594-FD4FCA156144}" name="Kontingenční tabulka1" cacheId="2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N2:S7" firstHeaderRow="0" firstDataRow="1" firstDataCol="1"/>
  <pivotFields count="12">
    <pivotField axis="axisRow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učet z zaměstnanci" fld="1" baseField="0" baseItem="0"/>
    <dataField name="Součet z dobrovolní pozorovatelé" fld="2" baseField="0" baseItem="0"/>
    <dataField name="Průměr z teplota září 2021" fld="3" subtotal="average" baseField="0" baseItem="0" numFmtId="170"/>
    <dataField name="Směrodatná odchylka z teplota září 2021" fld="3" subtotal="stdDev" baseField="0" baseItem="0" numFmtId="170"/>
    <dataField name="Průměr z teplota říjen 2021" fld="4" subtotal="average" baseField="0" baseItem="0"/>
  </dataFields>
  <formats count="3">
    <format dxfId="15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">
      <pivotArea field="0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4969-3C7E-4A82-9054-1C871CF50511}">
  <dimension ref="A1:S29"/>
  <sheetViews>
    <sheetView tabSelected="1" topLeftCell="L1" zoomScale="120" zoomScaleNormal="120" workbookViewId="0">
      <selection activeCell="S7" sqref="S7"/>
    </sheetView>
  </sheetViews>
  <sheetFormatPr defaultRowHeight="15" x14ac:dyDescent="0.25"/>
  <cols>
    <col min="1" max="1" width="40.140625" bestFit="1" customWidth="1"/>
    <col min="2" max="2" width="12" bestFit="1" customWidth="1"/>
    <col min="3" max="3" width="23.140625" customWidth="1"/>
    <col min="4" max="4" width="15.42578125" bestFit="1" customWidth="1"/>
    <col min="5" max="5" width="16.42578125" bestFit="1" customWidth="1"/>
    <col min="6" max="6" width="15.42578125" bestFit="1" customWidth="1"/>
    <col min="7" max="7" width="16.42578125" bestFit="1" customWidth="1"/>
    <col min="8" max="8" width="14.42578125" bestFit="1" customWidth="1"/>
    <col min="9" max="9" width="15.42578125" bestFit="1" customWidth="1"/>
    <col min="10" max="10" width="14.42578125" bestFit="1" customWidth="1"/>
    <col min="11" max="11" width="15.42578125" bestFit="1" customWidth="1"/>
    <col min="12" max="12" width="13.140625" bestFit="1" customWidth="1"/>
    <col min="14" max="14" width="15.7109375" bestFit="1" customWidth="1"/>
    <col min="15" max="15" width="20.5703125" bestFit="1" customWidth="1"/>
    <col min="16" max="16" width="31.85546875" bestFit="1" customWidth="1"/>
    <col min="17" max="17" width="24.7109375" bestFit="1" customWidth="1"/>
    <col min="18" max="18" width="38.140625" bestFit="1" customWidth="1"/>
    <col min="19" max="19" width="25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N1" s="1" t="s">
        <v>0</v>
      </c>
      <c r="O1" s="1" t="s">
        <v>19</v>
      </c>
      <c r="P1" s="1" t="s">
        <v>20</v>
      </c>
      <c r="Q1" s="1" t="s">
        <v>21</v>
      </c>
    </row>
    <row r="2" spans="1:19" x14ac:dyDescent="0.25">
      <c r="A2" t="s">
        <v>12</v>
      </c>
      <c r="B2">
        <v>1</v>
      </c>
      <c r="C2">
        <v>3</v>
      </c>
      <c r="D2">
        <v>16.399999999999999</v>
      </c>
      <c r="E2">
        <v>9.8000000000000007</v>
      </c>
      <c r="F2">
        <v>14.2</v>
      </c>
      <c r="G2">
        <v>11.8</v>
      </c>
      <c r="H2">
        <v>9.8000000000000007</v>
      </c>
      <c r="I2">
        <v>14.5</v>
      </c>
      <c r="J2">
        <v>39.5</v>
      </c>
      <c r="K2">
        <v>11.5</v>
      </c>
      <c r="L2" s="1" t="str">
        <f>IF(A2="Kroměříž","Zlínský","Jihomoravský")</f>
        <v>Jihomoravský</v>
      </c>
      <c r="N2" s="3" t="s">
        <v>22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</row>
    <row r="3" spans="1:19" x14ac:dyDescent="0.25">
      <c r="A3" t="s">
        <v>12</v>
      </c>
      <c r="B3">
        <v>1</v>
      </c>
      <c r="C3">
        <v>1</v>
      </c>
      <c r="D3">
        <v>15.9</v>
      </c>
      <c r="E3">
        <v>9.6</v>
      </c>
      <c r="F3">
        <v>13.8</v>
      </c>
      <c r="G3">
        <v>11.7</v>
      </c>
      <c r="H3">
        <v>19.8</v>
      </c>
      <c r="I3">
        <v>19.3</v>
      </c>
      <c r="J3">
        <v>45.5</v>
      </c>
      <c r="K3">
        <v>11.9</v>
      </c>
      <c r="L3" s="1" t="str">
        <f t="shared" ref="L3:L24" si="0">IF(A3="Kroměříž","Zlínský","Jihomoravský")</f>
        <v>Jihomoravský</v>
      </c>
      <c r="N3" s="4" t="s">
        <v>12</v>
      </c>
      <c r="O3" s="5">
        <v>2</v>
      </c>
      <c r="P3" s="5">
        <v>9</v>
      </c>
      <c r="Q3" s="6">
        <v>16.149999999999999</v>
      </c>
      <c r="R3" s="6">
        <v>0.35355339059343455</v>
      </c>
      <c r="S3" s="5">
        <v>9.6999999999999993</v>
      </c>
    </row>
    <row r="4" spans="1:19" x14ac:dyDescent="0.25">
      <c r="A4" t="s">
        <v>12</v>
      </c>
      <c r="B4">
        <v>0</v>
      </c>
      <c r="C4">
        <v>2</v>
      </c>
      <c r="H4">
        <v>9.6999999999999993</v>
      </c>
      <c r="I4">
        <v>14.1</v>
      </c>
      <c r="J4">
        <v>51.1</v>
      </c>
      <c r="K4">
        <v>10.9</v>
      </c>
      <c r="L4" s="1" t="str">
        <f t="shared" si="0"/>
        <v>Jihomoravský</v>
      </c>
      <c r="N4" s="4" t="s">
        <v>13</v>
      </c>
      <c r="O4" s="5">
        <v>2</v>
      </c>
      <c r="P4" s="5">
        <v>8</v>
      </c>
      <c r="Q4" s="6">
        <v>15.35</v>
      </c>
      <c r="R4" s="6">
        <v>0.35355339059327379</v>
      </c>
      <c r="S4" s="5">
        <v>8.9</v>
      </c>
    </row>
    <row r="5" spans="1:19" x14ac:dyDescent="0.25">
      <c r="A5" t="s">
        <v>12</v>
      </c>
      <c r="B5">
        <v>0</v>
      </c>
      <c r="C5">
        <v>3</v>
      </c>
      <c r="H5">
        <v>15</v>
      </c>
      <c r="I5">
        <v>20.2</v>
      </c>
      <c r="J5">
        <v>40.700000000000003</v>
      </c>
      <c r="K5">
        <v>11.6</v>
      </c>
      <c r="L5" s="1" t="str">
        <f t="shared" si="0"/>
        <v>Jihomoravský</v>
      </c>
      <c r="N5" s="4" t="s">
        <v>14</v>
      </c>
      <c r="O5" s="5">
        <v>3</v>
      </c>
      <c r="P5" s="5">
        <v>7</v>
      </c>
      <c r="Q5" s="6">
        <v>15.066666666666668</v>
      </c>
      <c r="R5" s="6">
        <v>0.30550504633034342</v>
      </c>
      <c r="S5" s="5">
        <v>9.5</v>
      </c>
    </row>
    <row r="6" spans="1:19" x14ac:dyDescent="0.25">
      <c r="A6" t="s">
        <v>13</v>
      </c>
      <c r="B6">
        <v>1</v>
      </c>
      <c r="C6">
        <v>1</v>
      </c>
      <c r="D6">
        <v>15.1</v>
      </c>
      <c r="E6">
        <v>9</v>
      </c>
      <c r="F6">
        <v>12.5</v>
      </c>
      <c r="G6">
        <v>10</v>
      </c>
      <c r="H6">
        <v>0.5</v>
      </c>
      <c r="I6">
        <v>15.7</v>
      </c>
      <c r="J6">
        <v>58.8</v>
      </c>
      <c r="K6">
        <v>17.600000000000001</v>
      </c>
      <c r="L6" s="1" t="str">
        <f t="shared" si="0"/>
        <v>Jihomoravský</v>
      </c>
      <c r="N6" s="4" t="s">
        <v>15</v>
      </c>
      <c r="O6" s="5">
        <v>2</v>
      </c>
      <c r="P6" s="5">
        <v>8</v>
      </c>
      <c r="Q6" s="6">
        <v>14.95</v>
      </c>
      <c r="R6" s="6">
        <v>0.63639610306796068</v>
      </c>
      <c r="S6" s="5">
        <v>9.1000000000000014</v>
      </c>
    </row>
    <row r="7" spans="1:19" x14ac:dyDescent="0.25">
      <c r="A7" t="s">
        <v>13</v>
      </c>
      <c r="B7">
        <v>1</v>
      </c>
      <c r="C7">
        <v>2</v>
      </c>
      <c r="D7">
        <v>15.6</v>
      </c>
      <c r="E7">
        <v>8.8000000000000007</v>
      </c>
      <c r="F7">
        <v>13.4</v>
      </c>
      <c r="G7">
        <v>10.9</v>
      </c>
      <c r="H7">
        <v>15.7</v>
      </c>
      <c r="I7">
        <v>9.4</v>
      </c>
      <c r="J7">
        <v>60.3</v>
      </c>
      <c r="K7">
        <v>19.8</v>
      </c>
      <c r="L7" s="1" t="str">
        <f t="shared" si="0"/>
        <v>Jihomoravský</v>
      </c>
      <c r="N7" s="4" t="s">
        <v>23</v>
      </c>
      <c r="O7" s="5">
        <v>9</v>
      </c>
      <c r="P7" s="5">
        <v>32</v>
      </c>
      <c r="Q7" s="6">
        <v>15.344444444444447</v>
      </c>
      <c r="R7" s="6">
        <v>0.57903175886790725</v>
      </c>
      <c r="S7" s="6">
        <v>9.3222222222222229</v>
      </c>
    </row>
    <row r="8" spans="1:19" x14ac:dyDescent="0.25">
      <c r="A8" t="s">
        <v>13</v>
      </c>
      <c r="B8">
        <v>0</v>
      </c>
      <c r="C8">
        <v>1</v>
      </c>
      <c r="H8">
        <v>15</v>
      </c>
      <c r="I8">
        <v>9.3000000000000007</v>
      </c>
      <c r="J8">
        <v>51.3</v>
      </c>
      <c r="K8">
        <v>13.2</v>
      </c>
      <c r="L8" s="1" t="str">
        <f t="shared" si="0"/>
        <v>Jihomoravský</v>
      </c>
    </row>
    <row r="9" spans="1:19" x14ac:dyDescent="0.25">
      <c r="A9" t="s">
        <v>13</v>
      </c>
      <c r="B9">
        <v>0</v>
      </c>
      <c r="C9">
        <v>1</v>
      </c>
      <c r="H9">
        <v>15.3</v>
      </c>
      <c r="I9">
        <v>10.8</v>
      </c>
      <c r="J9">
        <v>37</v>
      </c>
      <c r="K9">
        <v>11.5</v>
      </c>
      <c r="L9" s="1" t="str">
        <f t="shared" si="0"/>
        <v>Jihomoravský</v>
      </c>
    </row>
    <row r="10" spans="1:19" x14ac:dyDescent="0.25">
      <c r="A10" t="s">
        <v>13</v>
      </c>
      <c r="B10">
        <v>0</v>
      </c>
      <c r="C10">
        <v>2</v>
      </c>
      <c r="H10">
        <v>12.7</v>
      </c>
      <c r="I10">
        <v>9.6999999999999993</v>
      </c>
      <c r="J10">
        <v>53.9</v>
      </c>
      <c r="K10">
        <v>13.2</v>
      </c>
      <c r="L10" s="1" t="str">
        <f t="shared" si="0"/>
        <v>Jihomoravský</v>
      </c>
    </row>
    <row r="11" spans="1:19" x14ac:dyDescent="0.25">
      <c r="A11" t="s">
        <v>13</v>
      </c>
      <c r="B11">
        <v>0</v>
      </c>
      <c r="C11">
        <v>1</v>
      </c>
      <c r="H11">
        <v>15</v>
      </c>
      <c r="I11">
        <v>10</v>
      </c>
      <c r="J11">
        <v>36.4</v>
      </c>
      <c r="K11">
        <v>11.8</v>
      </c>
      <c r="L11" s="1" t="str">
        <f t="shared" si="0"/>
        <v>Jihomoravský</v>
      </c>
    </row>
    <row r="12" spans="1:19" x14ac:dyDescent="0.25">
      <c r="A12" t="s">
        <v>14</v>
      </c>
      <c r="B12">
        <v>1</v>
      </c>
      <c r="C12">
        <v>1</v>
      </c>
      <c r="D12">
        <v>15</v>
      </c>
      <c r="E12">
        <v>9.6</v>
      </c>
      <c r="F12">
        <v>13</v>
      </c>
      <c r="G12">
        <v>11.6</v>
      </c>
      <c r="H12">
        <v>38</v>
      </c>
      <c r="I12">
        <v>18.3</v>
      </c>
      <c r="J12">
        <v>99.6</v>
      </c>
      <c r="K12">
        <v>13.7</v>
      </c>
      <c r="L12" s="1" t="str">
        <f t="shared" si="0"/>
        <v>Zlínský</v>
      </c>
    </row>
    <row r="13" spans="1:19" x14ac:dyDescent="0.25">
      <c r="A13" t="s">
        <v>14</v>
      </c>
      <c r="B13">
        <v>1</v>
      </c>
      <c r="C13">
        <v>1</v>
      </c>
      <c r="D13">
        <v>14.8</v>
      </c>
      <c r="E13">
        <v>9</v>
      </c>
      <c r="F13">
        <v>12.9</v>
      </c>
      <c r="G13">
        <v>11</v>
      </c>
      <c r="H13">
        <v>22.9</v>
      </c>
      <c r="I13">
        <v>10.9</v>
      </c>
      <c r="J13">
        <v>106.8</v>
      </c>
      <c r="K13">
        <v>11.9</v>
      </c>
      <c r="L13" s="1" t="str">
        <f t="shared" si="0"/>
        <v>Zlínský</v>
      </c>
    </row>
    <row r="14" spans="1:19" x14ac:dyDescent="0.25">
      <c r="A14" t="s">
        <v>14</v>
      </c>
      <c r="B14">
        <v>1</v>
      </c>
      <c r="C14">
        <v>1</v>
      </c>
      <c r="D14">
        <v>15.4</v>
      </c>
      <c r="E14">
        <v>9.9</v>
      </c>
      <c r="F14">
        <v>13.6</v>
      </c>
      <c r="G14">
        <v>11.7</v>
      </c>
      <c r="H14">
        <v>21.6</v>
      </c>
      <c r="I14">
        <v>5.3</v>
      </c>
      <c r="J14">
        <v>80</v>
      </c>
      <c r="K14">
        <v>8.8000000000000007</v>
      </c>
      <c r="L14" s="1" t="str">
        <f t="shared" si="0"/>
        <v>Zlínský</v>
      </c>
    </row>
    <row r="15" spans="1:19" x14ac:dyDescent="0.25">
      <c r="A15" t="s">
        <v>14</v>
      </c>
      <c r="B15">
        <v>0</v>
      </c>
      <c r="C15">
        <v>1</v>
      </c>
      <c r="H15">
        <v>24.4</v>
      </c>
      <c r="I15">
        <v>4.3</v>
      </c>
      <c r="J15">
        <v>81.900000000000006</v>
      </c>
      <c r="K15">
        <v>11.5</v>
      </c>
      <c r="L15" s="1" t="str">
        <f t="shared" si="0"/>
        <v>Zlínský</v>
      </c>
    </row>
    <row r="16" spans="1:19" x14ac:dyDescent="0.25">
      <c r="A16" t="s">
        <v>14</v>
      </c>
      <c r="B16">
        <v>0</v>
      </c>
      <c r="C16">
        <v>1</v>
      </c>
      <c r="H16">
        <v>20.2</v>
      </c>
      <c r="I16">
        <v>3.6</v>
      </c>
      <c r="J16">
        <v>66.599999999999994</v>
      </c>
      <c r="K16">
        <v>9.1</v>
      </c>
      <c r="L16" s="1" t="str">
        <f t="shared" si="0"/>
        <v>Zlínský</v>
      </c>
    </row>
    <row r="17" spans="1:12" x14ac:dyDescent="0.25">
      <c r="A17" t="s">
        <v>14</v>
      </c>
      <c r="B17">
        <v>0</v>
      </c>
      <c r="C17">
        <v>1</v>
      </c>
      <c r="H17">
        <v>26</v>
      </c>
      <c r="I17">
        <v>8.1999999999999993</v>
      </c>
      <c r="J17">
        <v>76.8</v>
      </c>
      <c r="K17">
        <v>11.8</v>
      </c>
      <c r="L17" s="1" t="str">
        <f t="shared" si="0"/>
        <v>Zlínský</v>
      </c>
    </row>
    <row r="18" spans="1:12" x14ac:dyDescent="0.25">
      <c r="A18" t="s">
        <v>14</v>
      </c>
      <c r="B18">
        <v>0</v>
      </c>
      <c r="C18">
        <v>1</v>
      </c>
      <c r="H18">
        <v>24.6</v>
      </c>
      <c r="I18">
        <v>3.3</v>
      </c>
      <c r="J18">
        <v>64.5</v>
      </c>
      <c r="K18">
        <v>13.2</v>
      </c>
      <c r="L18" s="1" t="str">
        <f t="shared" si="0"/>
        <v>Zlínský</v>
      </c>
    </row>
    <row r="19" spans="1:12" x14ac:dyDescent="0.25">
      <c r="A19" t="s">
        <v>15</v>
      </c>
      <c r="B19">
        <v>1</v>
      </c>
      <c r="C19">
        <v>1</v>
      </c>
      <c r="D19">
        <v>15.4</v>
      </c>
      <c r="E19">
        <v>9.3000000000000007</v>
      </c>
      <c r="F19">
        <v>13.4</v>
      </c>
      <c r="G19">
        <v>11.2</v>
      </c>
      <c r="H19">
        <v>25.8</v>
      </c>
      <c r="I19">
        <v>8.8000000000000007</v>
      </c>
      <c r="J19">
        <v>70</v>
      </c>
      <c r="K19">
        <v>8.5</v>
      </c>
      <c r="L19" s="1" t="str">
        <f t="shared" si="0"/>
        <v>Jihomoravský</v>
      </c>
    </row>
    <row r="20" spans="1:12" x14ac:dyDescent="0.25">
      <c r="A20" t="s">
        <v>15</v>
      </c>
      <c r="B20">
        <v>1</v>
      </c>
      <c r="C20">
        <v>1</v>
      </c>
      <c r="D20">
        <v>14.5</v>
      </c>
      <c r="E20">
        <v>8.9</v>
      </c>
      <c r="F20">
        <v>12.9</v>
      </c>
      <c r="G20">
        <v>11.1</v>
      </c>
      <c r="H20">
        <v>30.9</v>
      </c>
      <c r="I20">
        <v>13.9</v>
      </c>
      <c r="J20">
        <v>43.5</v>
      </c>
      <c r="K20">
        <v>14.3</v>
      </c>
      <c r="L20" s="1" t="str">
        <f t="shared" si="0"/>
        <v>Jihomoravský</v>
      </c>
    </row>
    <row r="21" spans="1:12" x14ac:dyDescent="0.25">
      <c r="A21" t="s">
        <v>15</v>
      </c>
      <c r="B21">
        <v>0</v>
      </c>
      <c r="C21">
        <v>2</v>
      </c>
      <c r="H21">
        <v>22.5</v>
      </c>
      <c r="I21">
        <v>14.8</v>
      </c>
      <c r="J21">
        <v>60.7</v>
      </c>
      <c r="K21">
        <v>9.8000000000000007</v>
      </c>
      <c r="L21" s="1" t="str">
        <f t="shared" si="0"/>
        <v>Jihomoravský</v>
      </c>
    </row>
    <row r="22" spans="1:12" x14ac:dyDescent="0.25">
      <c r="A22" t="s">
        <v>15</v>
      </c>
      <c r="B22">
        <v>0</v>
      </c>
      <c r="C22">
        <v>2</v>
      </c>
      <c r="H22">
        <v>24.1</v>
      </c>
      <c r="I22">
        <v>6.5</v>
      </c>
      <c r="J22">
        <v>45.3</v>
      </c>
      <c r="K22">
        <v>12.6</v>
      </c>
      <c r="L22" s="1" t="str">
        <f t="shared" si="0"/>
        <v>Jihomoravský</v>
      </c>
    </row>
    <row r="23" spans="1:12" x14ac:dyDescent="0.25">
      <c r="A23" t="s">
        <v>15</v>
      </c>
      <c r="B23">
        <v>0</v>
      </c>
      <c r="C23">
        <v>1</v>
      </c>
      <c r="H23">
        <v>28</v>
      </c>
      <c r="I23">
        <v>5.2</v>
      </c>
      <c r="J23">
        <v>63.6</v>
      </c>
      <c r="K23">
        <v>12.1</v>
      </c>
      <c r="L23" s="1" t="str">
        <f t="shared" si="0"/>
        <v>Jihomoravský</v>
      </c>
    </row>
    <row r="24" spans="1:12" x14ac:dyDescent="0.25">
      <c r="A24" t="s">
        <v>15</v>
      </c>
      <c r="B24">
        <v>0</v>
      </c>
      <c r="C24">
        <v>1</v>
      </c>
      <c r="H24">
        <v>16.8</v>
      </c>
      <c r="I24">
        <v>16.3</v>
      </c>
      <c r="J24">
        <v>41.7</v>
      </c>
      <c r="K24">
        <v>10.6</v>
      </c>
      <c r="L24" s="1" t="str">
        <f t="shared" si="0"/>
        <v>Jihomoravský</v>
      </c>
    </row>
    <row r="26" spans="1:12" x14ac:dyDescent="0.25">
      <c r="C26" t="s">
        <v>16</v>
      </c>
      <c r="D26" s="2">
        <f>AVERAGE(D2:D24)</f>
        <v>15.344444444444447</v>
      </c>
      <c r="E26" s="2">
        <f t="shared" ref="E26:K26" si="1">AVERAGE(E2:E24)</f>
        <v>9.3222222222222229</v>
      </c>
      <c r="F26" s="2">
        <f t="shared" si="1"/>
        <v>13.300000000000002</v>
      </c>
      <c r="G26" s="2">
        <f t="shared" si="1"/>
        <v>11.222222222222221</v>
      </c>
      <c r="H26" s="2">
        <f t="shared" si="1"/>
        <v>19.752173913043482</v>
      </c>
      <c r="I26" s="2">
        <f t="shared" si="1"/>
        <v>10.973913043478264</v>
      </c>
      <c r="J26" s="2">
        <f t="shared" si="1"/>
        <v>59.804347826086946</v>
      </c>
      <c r="K26" s="2">
        <f t="shared" si="1"/>
        <v>12.213043478260873</v>
      </c>
    </row>
    <row r="27" spans="1:12" x14ac:dyDescent="0.25">
      <c r="C27" t="s">
        <v>18</v>
      </c>
      <c r="H27" s="1">
        <f>COUNTIF(H2:H24,"&lt;15")</f>
        <v>4</v>
      </c>
      <c r="I27" s="1">
        <f>COUNTIF(I2:I24,"&lt;15")</f>
        <v>18</v>
      </c>
      <c r="J27" s="1">
        <f t="shared" ref="J27:K27" si="2">COUNTIF(J2:J24,"&lt;15")</f>
        <v>0</v>
      </c>
      <c r="K27" s="1">
        <f t="shared" si="2"/>
        <v>21</v>
      </c>
    </row>
    <row r="28" spans="1:12" x14ac:dyDescent="0.25">
      <c r="D28">
        <v>2021</v>
      </c>
      <c r="E28">
        <v>2022</v>
      </c>
      <c r="H28">
        <f>SUM(H2:H24)</f>
        <v>454.30000000000007</v>
      </c>
      <c r="I28">
        <f t="shared" ref="I28:K28" si="3">SUM(I2:I24)</f>
        <v>252.40000000000006</v>
      </c>
      <c r="J28">
        <f t="shared" si="3"/>
        <v>1375.4999999999998</v>
      </c>
      <c r="K28">
        <f t="shared" si="3"/>
        <v>280.90000000000009</v>
      </c>
    </row>
    <row r="29" spans="1:12" x14ac:dyDescent="0.25">
      <c r="C29" t="s">
        <v>17</v>
      </c>
      <c r="D29" s="2">
        <f>H28+I28</f>
        <v>706.70000000000016</v>
      </c>
      <c r="E29" s="2">
        <f>J28+K28</f>
        <v>1656.3999999999999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2023-09-07T11:14:46Z</dcterms:created>
  <dcterms:modified xsi:type="dcterms:W3CDTF">2024-03-05T08:50:44Z</dcterms:modified>
</cp:coreProperties>
</file>