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List3" sheetId="3" r:id="rId1"/>
    <sheet name="List1" sheetId="1" r:id="rId2"/>
    <sheet name="List4" sheetId="4" r:id="rId3"/>
    <sheet name="List2" sheetId="2" r:id="rId4"/>
  </sheets>
  <calcPr calcId="124519"/>
</workbook>
</file>

<file path=xl/calcChain.xml><?xml version="1.0" encoding="utf-8"?>
<calcChain xmlns="http://schemas.openxmlformats.org/spreadsheetml/2006/main">
  <c r="D4" i="3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"/>
  <c r="I3" s="1"/>
  <c r="I25"/>
  <c r="I28"/>
  <c r="I33"/>
  <c r="I32"/>
  <c r="I31"/>
  <c r="I30"/>
  <c r="I29"/>
  <c r="I27"/>
  <c r="I26"/>
  <c r="I24"/>
  <c r="I22"/>
  <c r="I23"/>
  <c r="I21"/>
  <c r="I19"/>
  <c r="I20"/>
  <c r="I18"/>
  <c r="I16"/>
  <c r="I17"/>
  <c r="I15"/>
  <c r="I11"/>
  <c r="I13"/>
  <c r="I14"/>
  <c r="I12"/>
  <c r="I10"/>
  <c r="I9"/>
  <c r="I8"/>
  <c r="I7"/>
  <c r="I6"/>
  <c r="I5"/>
  <c r="I4"/>
  <c r="G35" l="1"/>
  <c r="G34"/>
  <c r="G36" s="1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"/>
  <c r="S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5"/>
  <c r="F37"/>
  <c r="F35"/>
  <c r="F34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"/>
  <c r="C34"/>
</calcChain>
</file>

<file path=xl/sharedStrings.xml><?xml version="1.0" encoding="utf-8"?>
<sst xmlns="http://schemas.openxmlformats.org/spreadsheetml/2006/main" count="96" uniqueCount="65">
  <si>
    <t>Q</t>
  </si>
  <si>
    <t>den v měsíci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</si>
  <si>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</si>
  <si>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</si>
  <si>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</si>
  <si>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</si>
  <si>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</si>
  <si>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</si>
  <si>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</si>
  <si>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</si>
  <si>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</si>
  <si>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</si>
  <si>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</si>
  <si>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</si>
  <si>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</si>
  <si>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</si>
  <si>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</si>
  <si>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</si>
  <si>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</si>
  <si>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</si>
  <si>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</si>
  <si>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</si>
  <si>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</si>
  <si>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</si>
  <si>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</si>
  <si>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</si>
  <si>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</si>
  <si>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</si>
  <si>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</si>
  <si>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</si>
  <si>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</si>
  <si>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</si>
  <si>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</si>
  <si>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P</t>
  </si>
  <si>
    <t>ki</t>
  </si>
  <si>
    <t>(ki-1)2</t>
  </si>
  <si>
    <t>š</t>
  </si>
  <si>
    <t>Cv</t>
  </si>
  <si>
    <t>x</t>
  </si>
  <si>
    <t>Cs</t>
  </si>
  <si>
    <t>p (%)</t>
  </si>
  <si>
    <t>E</t>
  </si>
  <si>
    <t>kp = (E*v)+1</t>
  </si>
  <si>
    <t>Q=Qprum*kp</t>
  </si>
  <si>
    <t>Den</t>
  </si>
  <si>
    <t>Q [m3.s-1]</t>
  </si>
  <si>
    <t>(ki-1)3</t>
  </si>
  <si>
    <t>Φsp</t>
  </si>
  <si>
    <t>Qp</t>
  </si>
  <si>
    <t>Pv</t>
  </si>
  <si>
    <t>MV</t>
  </si>
  <si>
    <t>V</t>
  </si>
  <si>
    <t>S</t>
  </si>
  <si>
    <t>MS</t>
  </si>
  <si>
    <t>X</t>
  </si>
  <si>
    <t>p</t>
  </si>
  <si>
    <t>q</t>
  </si>
  <si>
    <t>qp</t>
  </si>
  <si>
    <t>a</t>
  </si>
  <si>
    <t>b</t>
  </si>
  <si>
    <t>c</t>
  </si>
  <si>
    <t>d</t>
  </si>
  <si>
    <t>pořadnice</t>
  </si>
  <si>
    <t>teoretická křivka</t>
  </si>
  <si>
    <t>empirická křivka</t>
  </si>
</sst>
</file>

<file path=xl/styles.xml><?xml version="1.0" encoding="utf-8"?>
<styleSheet xmlns="http://schemas.openxmlformats.org/spreadsheetml/2006/main">
  <numFmts count="1">
    <numFmt numFmtId="164" formatCode="0.00000"/>
  </numFmts>
  <fonts count="5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2" fontId="0" fillId="0" borderId="0" xfId="0" applyNumberFormat="1"/>
    <xf numFmtId="0" fontId="1" fillId="2" borderId="1" xfId="0" applyFont="1" applyFill="1" applyBorder="1"/>
    <xf numFmtId="0" fontId="1" fillId="0" borderId="2" xfId="0" applyFont="1" applyBorder="1"/>
    <xf numFmtId="0" fontId="1" fillId="2" borderId="3" xfId="0" applyFont="1" applyFill="1" applyBorder="1"/>
    <xf numFmtId="0" fontId="2" fillId="2" borderId="4" xfId="0" applyFont="1" applyFill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3" fillId="0" borderId="10" xfId="0" applyFont="1" applyBorder="1"/>
    <xf numFmtId="164" fontId="3" fillId="0" borderId="10" xfId="0" applyNumberFormat="1" applyFont="1" applyBorder="1"/>
    <xf numFmtId="164" fontId="2" fillId="0" borderId="10" xfId="0" applyNumberFormat="1" applyFont="1" applyBorder="1" applyAlignment="1">
      <alignment horizontal="right"/>
    </xf>
    <xf numFmtId="164" fontId="2" fillId="0" borderId="17" xfId="0" applyNumberFormat="1" applyFont="1" applyBorder="1" applyAlignment="1">
      <alignment horizontal="right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164" fontId="3" fillId="0" borderId="17" xfId="0" applyNumberFormat="1" applyFont="1" applyBorder="1"/>
    <xf numFmtId="0" fontId="3" fillId="0" borderId="18" xfId="0" applyFont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List1!$F$2:$F$32</c:f>
              <c:numCache>
                <c:formatCode>General</c:formatCode>
                <c:ptCount val="31"/>
                <c:pt idx="0">
                  <c:v>324</c:v>
                </c:pt>
                <c:pt idx="1">
                  <c:v>263</c:v>
                </c:pt>
                <c:pt idx="2">
                  <c:v>262</c:v>
                </c:pt>
                <c:pt idx="3">
                  <c:v>252</c:v>
                </c:pt>
                <c:pt idx="4">
                  <c:v>250</c:v>
                </c:pt>
                <c:pt idx="5">
                  <c:v>241</c:v>
                </c:pt>
                <c:pt idx="6">
                  <c:v>240</c:v>
                </c:pt>
                <c:pt idx="7">
                  <c:v>237</c:v>
                </c:pt>
                <c:pt idx="8">
                  <c:v>237</c:v>
                </c:pt>
                <c:pt idx="9">
                  <c:v>234</c:v>
                </c:pt>
                <c:pt idx="10">
                  <c:v>232</c:v>
                </c:pt>
                <c:pt idx="11">
                  <c:v>230</c:v>
                </c:pt>
                <c:pt idx="12">
                  <c:v>224</c:v>
                </c:pt>
                <c:pt idx="13">
                  <c:v>223</c:v>
                </c:pt>
                <c:pt idx="14">
                  <c:v>222</c:v>
                </c:pt>
                <c:pt idx="15">
                  <c:v>221</c:v>
                </c:pt>
                <c:pt idx="16">
                  <c:v>220</c:v>
                </c:pt>
                <c:pt idx="17">
                  <c:v>219</c:v>
                </c:pt>
                <c:pt idx="18">
                  <c:v>217</c:v>
                </c:pt>
                <c:pt idx="19">
                  <c:v>217</c:v>
                </c:pt>
                <c:pt idx="20">
                  <c:v>216</c:v>
                </c:pt>
                <c:pt idx="21">
                  <c:v>216</c:v>
                </c:pt>
                <c:pt idx="22">
                  <c:v>216</c:v>
                </c:pt>
                <c:pt idx="23">
                  <c:v>216</c:v>
                </c:pt>
                <c:pt idx="24">
                  <c:v>212</c:v>
                </c:pt>
                <c:pt idx="25">
                  <c:v>207</c:v>
                </c:pt>
                <c:pt idx="26">
                  <c:v>206</c:v>
                </c:pt>
                <c:pt idx="27">
                  <c:v>205</c:v>
                </c:pt>
                <c:pt idx="28">
                  <c:v>204</c:v>
                </c:pt>
                <c:pt idx="29">
                  <c:v>203</c:v>
                </c:pt>
                <c:pt idx="30">
                  <c:v>196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List1!$G$2:$G$32</c:f>
              <c:numCache>
                <c:formatCode>General</c:formatCode>
                <c:ptCount val="31"/>
                <c:pt idx="0">
                  <c:v>291.59457327017441</c:v>
                </c:pt>
                <c:pt idx="1">
                  <c:v>231.63055796554741</c:v>
                </c:pt>
                <c:pt idx="2">
                  <c:v>254.12530121639551</c:v>
                </c:pt>
                <c:pt idx="3">
                  <c:v>232.34848878535615</c:v>
                </c:pt>
                <c:pt idx="4">
                  <c:v>239.44542186731391</c:v>
                </c:pt>
                <c:pt idx="5">
                  <c:v>246.54235494927161</c:v>
                </c:pt>
                <c:pt idx="6">
                  <c:v>229.01926678423064</c:v>
                </c:pt>
                <c:pt idx="7">
                  <c:v>227.86363895313954</c:v>
                </c:pt>
                <c:pt idx="8">
                  <c:v>229.00738575786576</c:v>
                </c:pt>
                <c:pt idx="9">
                  <c:v>228.03339505784103</c:v>
                </c:pt>
                <c:pt idx="10">
                  <c:v>228.46982475964444</c:v>
                </c:pt>
                <c:pt idx="11">
                  <c:v>228.90625446144787</c:v>
                </c:pt>
                <c:pt idx="12">
                  <c:v>227.72629428836149</c:v>
                </c:pt>
                <c:pt idx="13">
                  <c:v>227.55203923500983</c:v>
                </c:pt>
                <c:pt idx="14">
                  <c:v>227.3777841816582</c:v>
                </c:pt>
                <c:pt idx="15">
                  <c:v>227.63409752376995</c:v>
                </c:pt>
                <c:pt idx="16">
                  <c:v>227.20321230093683</c:v>
                </c:pt>
                <c:pt idx="17">
                  <c:v>226.77232707810367</c:v>
                </c:pt>
                <c:pt idx="18">
                  <c:v>227.60851371366425</c:v>
                </c:pt>
                <c:pt idx="19">
                  <c:v>227.0263434217849</c:v>
                </c:pt>
                <c:pt idx="20">
                  <c:v>226.44417312990555</c:v>
                </c:pt>
                <c:pt idx="21">
                  <c:v>227.63612521893626</c:v>
                </c:pt>
                <c:pt idx="22">
                  <c:v>227.02781666905415</c:v>
                </c:pt>
                <c:pt idx="23">
                  <c:v>227.30744850557807</c:v>
                </c:pt>
                <c:pt idx="24">
                  <c:v>227.64753100424653</c:v>
                </c:pt>
                <c:pt idx="25">
                  <c:v>226.92516460126154</c:v>
                </c:pt>
                <c:pt idx="26">
                  <c:v>226.20279819827658</c:v>
                </c:pt>
                <c:pt idx="27">
                  <c:v>227.69492837875819</c:v>
                </c:pt>
                <c:pt idx="28">
                  <c:v>226.99790816535162</c:v>
                </c:pt>
                <c:pt idx="29">
                  <c:v>227.79982200019165</c:v>
                </c:pt>
                <c:pt idx="30">
                  <c:v>227.47057939794809</c:v>
                </c:pt>
              </c:numCache>
            </c:numRef>
          </c:val>
        </c:ser>
        <c:marker val="1"/>
        <c:axId val="79899264"/>
        <c:axId val="79909248"/>
      </c:lineChart>
      <c:catAx>
        <c:axId val="79899264"/>
        <c:scaling>
          <c:orientation val="minMax"/>
        </c:scaling>
        <c:axPos val="b"/>
        <c:tickLblPos val="nextTo"/>
        <c:crossAx val="79909248"/>
        <c:crosses val="autoZero"/>
        <c:auto val="1"/>
        <c:lblAlgn val="ctr"/>
        <c:lblOffset val="100"/>
      </c:catAx>
      <c:valAx>
        <c:axId val="79909248"/>
        <c:scaling>
          <c:orientation val="minMax"/>
        </c:scaling>
        <c:axPos val="l"/>
        <c:majorGridlines/>
        <c:numFmt formatCode="General" sourceLinked="1"/>
        <c:tickLblPos val="nextTo"/>
        <c:crossAx val="798992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tx>
            <c:strRef>
              <c:f>List4!$H$22</c:f>
              <c:strCache>
                <c:ptCount val="1"/>
              </c:strCache>
            </c:strRef>
          </c:tx>
          <c:marker>
            <c:symbol val="none"/>
          </c:marker>
          <c:cat>
            <c:numRef>
              <c:f>List4!$A$1:$A$31</c:f>
              <c:numCache>
                <c:formatCode>General</c:formatCode>
                <c:ptCount val="31"/>
                <c:pt idx="0">
                  <c:v>2.2292993630573248</c:v>
                </c:pt>
                <c:pt idx="1">
                  <c:v>5.4140127388535033</c:v>
                </c:pt>
                <c:pt idx="2">
                  <c:v>8.5987261146496827</c:v>
                </c:pt>
                <c:pt idx="3">
                  <c:v>11.783439490445861</c:v>
                </c:pt>
                <c:pt idx="4">
                  <c:v>14.96815286624204</c:v>
                </c:pt>
                <c:pt idx="5">
                  <c:v>18.152866242038218</c:v>
                </c:pt>
                <c:pt idx="6">
                  <c:v>21.337579617834397</c:v>
                </c:pt>
                <c:pt idx="7">
                  <c:v>24.522292993630575</c:v>
                </c:pt>
                <c:pt idx="8">
                  <c:v>27.70700636942675</c:v>
                </c:pt>
                <c:pt idx="9">
                  <c:v>30.891719745222929</c:v>
                </c:pt>
                <c:pt idx="10">
                  <c:v>34.076433121019107</c:v>
                </c:pt>
                <c:pt idx="11">
                  <c:v>37.261146496815286</c:v>
                </c:pt>
                <c:pt idx="12">
                  <c:v>40.445859872611464</c:v>
                </c:pt>
                <c:pt idx="13">
                  <c:v>43.630573248407643</c:v>
                </c:pt>
                <c:pt idx="14">
                  <c:v>46.815286624203821</c:v>
                </c:pt>
                <c:pt idx="15">
                  <c:v>50</c:v>
                </c:pt>
                <c:pt idx="16">
                  <c:v>53.184713375796179</c:v>
                </c:pt>
                <c:pt idx="17">
                  <c:v>56.369426751592357</c:v>
                </c:pt>
                <c:pt idx="18">
                  <c:v>59.554140127388536</c:v>
                </c:pt>
                <c:pt idx="19">
                  <c:v>62.738853503184714</c:v>
                </c:pt>
                <c:pt idx="20">
                  <c:v>65.923566878980893</c:v>
                </c:pt>
                <c:pt idx="21">
                  <c:v>69.108280254777071</c:v>
                </c:pt>
                <c:pt idx="22">
                  <c:v>72.29299363057325</c:v>
                </c:pt>
                <c:pt idx="23">
                  <c:v>75.477707006369428</c:v>
                </c:pt>
                <c:pt idx="24">
                  <c:v>78.662420382165607</c:v>
                </c:pt>
                <c:pt idx="25">
                  <c:v>81.847133757961785</c:v>
                </c:pt>
                <c:pt idx="26">
                  <c:v>85.031847133757964</c:v>
                </c:pt>
                <c:pt idx="27">
                  <c:v>88.216560509554142</c:v>
                </c:pt>
                <c:pt idx="28">
                  <c:v>91.401273885350321</c:v>
                </c:pt>
                <c:pt idx="29">
                  <c:v>94.585987261146499</c:v>
                </c:pt>
                <c:pt idx="30">
                  <c:v>97.770700636942678</c:v>
                </c:pt>
              </c:numCache>
            </c:numRef>
          </c:cat>
          <c:val>
            <c:numRef>
              <c:f>List4!$B$1:$B$31</c:f>
              <c:numCache>
                <c:formatCode>General</c:formatCode>
                <c:ptCount val="31"/>
                <c:pt idx="0">
                  <c:v>324</c:v>
                </c:pt>
                <c:pt idx="1">
                  <c:v>263</c:v>
                </c:pt>
                <c:pt idx="2">
                  <c:v>262</c:v>
                </c:pt>
                <c:pt idx="3">
                  <c:v>252</c:v>
                </c:pt>
                <c:pt idx="4">
                  <c:v>250</c:v>
                </c:pt>
                <c:pt idx="5">
                  <c:v>241</c:v>
                </c:pt>
                <c:pt idx="6">
                  <c:v>240</c:v>
                </c:pt>
                <c:pt idx="7">
                  <c:v>237</c:v>
                </c:pt>
                <c:pt idx="8">
                  <c:v>237</c:v>
                </c:pt>
                <c:pt idx="9">
                  <c:v>234</c:v>
                </c:pt>
                <c:pt idx="10">
                  <c:v>232</c:v>
                </c:pt>
                <c:pt idx="11">
                  <c:v>230</c:v>
                </c:pt>
                <c:pt idx="12">
                  <c:v>224</c:v>
                </c:pt>
                <c:pt idx="13">
                  <c:v>223</c:v>
                </c:pt>
                <c:pt idx="14">
                  <c:v>222</c:v>
                </c:pt>
                <c:pt idx="15">
                  <c:v>221</c:v>
                </c:pt>
                <c:pt idx="16">
                  <c:v>220</c:v>
                </c:pt>
                <c:pt idx="17">
                  <c:v>219</c:v>
                </c:pt>
                <c:pt idx="18">
                  <c:v>217</c:v>
                </c:pt>
                <c:pt idx="19">
                  <c:v>217</c:v>
                </c:pt>
                <c:pt idx="20">
                  <c:v>216</c:v>
                </c:pt>
                <c:pt idx="21">
                  <c:v>216</c:v>
                </c:pt>
                <c:pt idx="22">
                  <c:v>216</c:v>
                </c:pt>
                <c:pt idx="23">
                  <c:v>216</c:v>
                </c:pt>
                <c:pt idx="24">
                  <c:v>212</c:v>
                </c:pt>
                <c:pt idx="25">
                  <c:v>207</c:v>
                </c:pt>
                <c:pt idx="26">
                  <c:v>206</c:v>
                </c:pt>
                <c:pt idx="27">
                  <c:v>205</c:v>
                </c:pt>
                <c:pt idx="28">
                  <c:v>204</c:v>
                </c:pt>
                <c:pt idx="29">
                  <c:v>203</c:v>
                </c:pt>
                <c:pt idx="30">
                  <c:v>196</c:v>
                </c:pt>
              </c:numCache>
            </c:numRef>
          </c:val>
        </c:ser>
        <c:ser>
          <c:idx val="1"/>
          <c:order val="1"/>
          <c:tx>
            <c:strRef>
              <c:f>List4!$F$2</c:f>
              <c:strCache>
                <c:ptCount val="1"/>
              </c:strCache>
            </c:strRef>
          </c:tx>
          <c:marker>
            <c:symbol val="none"/>
          </c:marker>
          <c:cat>
            <c:numRef>
              <c:f>List4!$A$1:$A$31</c:f>
              <c:numCache>
                <c:formatCode>General</c:formatCode>
                <c:ptCount val="31"/>
                <c:pt idx="0">
                  <c:v>2.2292993630573248</c:v>
                </c:pt>
                <c:pt idx="1">
                  <c:v>5.4140127388535033</c:v>
                </c:pt>
                <c:pt idx="2">
                  <c:v>8.5987261146496827</c:v>
                </c:pt>
                <c:pt idx="3">
                  <c:v>11.783439490445861</c:v>
                </c:pt>
                <c:pt idx="4">
                  <c:v>14.96815286624204</c:v>
                </c:pt>
                <c:pt idx="5">
                  <c:v>18.152866242038218</c:v>
                </c:pt>
                <c:pt idx="6">
                  <c:v>21.337579617834397</c:v>
                </c:pt>
                <c:pt idx="7">
                  <c:v>24.522292993630575</c:v>
                </c:pt>
                <c:pt idx="8">
                  <c:v>27.70700636942675</c:v>
                </c:pt>
                <c:pt idx="9">
                  <c:v>30.891719745222929</c:v>
                </c:pt>
                <c:pt idx="10">
                  <c:v>34.076433121019107</c:v>
                </c:pt>
                <c:pt idx="11">
                  <c:v>37.261146496815286</c:v>
                </c:pt>
                <c:pt idx="12">
                  <c:v>40.445859872611464</c:v>
                </c:pt>
                <c:pt idx="13">
                  <c:v>43.630573248407643</c:v>
                </c:pt>
                <c:pt idx="14">
                  <c:v>46.815286624203821</c:v>
                </c:pt>
                <c:pt idx="15">
                  <c:v>50</c:v>
                </c:pt>
                <c:pt idx="16">
                  <c:v>53.184713375796179</c:v>
                </c:pt>
                <c:pt idx="17">
                  <c:v>56.369426751592357</c:v>
                </c:pt>
                <c:pt idx="18">
                  <c:v>59.554140127388536</c:v>
                </c:pt>
                <c:pt idx="19">
                  <c:v>62.738853503184714</c:v>
                </c:pt>
                <c:pt idx="20">
                  <c:v>65.923566878980893</c:v>
                </c:pt>
                <c:pt idx="21">
                  <c:v>69.108280254777071</c:v>
                </c:pt>
                <c:pt idx="22">
                  <c:v>72.29299363057325</c:v>
                </c:pt>
                <c:pt idx="23">
                  <c:v>75.477707006369428</c:v>
                </c:pt>
                <c:pt idx="24">
                  <c:v>78.662420382165607</c:v>
                </c:pt>
                <c:pt idx="25">
                  <c:v>81.847133757961785</c:v>
                </c:pt>
                <c:pt idx="26">
                  <c:v>85.031847133757964</c:v>
                </c:pt>
                <c:pt idx="27">
                  <c:v>88.216560509554142</c:v>
                </c:pt>
                <c:pt idx="28">
                  <c:v>91.401273885350321</c:v>
                </c:pt>
                <c:pt idx="29">
                  <c:v>94.585987261146499</c:v>
                </c:pt>
                <c:pt idx="30">
                  <c:v>97.770700636942678</c:v>
                </c:pt>
              </c:numCache>
            </c:numRef>
          </c:cat>
          <c:val>
            <c:numRef>
              <c:f>List4!$C$1:$C$31</c:f>
              <c:numCache>
                <c:formatCode>General</c:formatCode>
                <c:ptCount val="31"/>
                <c:pt idx="0">
                  <c:v>338.81325714529265</c:v>
                </c:pt>
                <c:pt idx="1">
                  <c:v>274.82680155457035</c:v>
                </c:pt>
                <c:pt idx="2">
                  <c:v>263.92001935160636</c:v>
                </c:pt>
                <c:pt idx="3">
                  <c:v>256.16408534060969</c:v>
                </c:pt>
                <c:pt idx="4">
                  <c:v>250.83188070804951</c:v>
                </c:pt>
                <c:pt idx="5">
                  <c:v>245.4996760754893</c:v>
                </c:pt>
                <c:pt idx="6">
                  <c:v>244.2878113862711</c:v>
                </c:pt>
                <c:pt idx="7">
                  <c:v>240.89459025646005</c:v>
                </c:pt>
                <c:pt idx="8">
                  <c:v>237.50136912664902</c:v>
                </c:pt>
                <c:pt idx="9">
                  <c:v>234.59289387252528</c:v>
                </c:pt>
                <c:pt idx="10">
                  <c:v>231.68441861840154</c:v>
                </c:pt>
                <c:pt idx="11">
                  <c:v>229.50306217780874</c:v>
                </c:pt>
                <c:pt idx="12">
                  <c:v>227.32170573721595</c:v>
                </c:pt>
                <c:pt idx="13">
                  <c:v>225.14034929662313</c:v>
                </c:pt>
                <c:pt idx="14">
                  <c:v>223.44373873171762</c:v>
                </c:pt>
                <c:pt idx="15">
                  <c:v>221.7471281668121</c:v>
                </c:pt>
                <c:pt idx="16">
                  <c:v>220.05051760190659</c:v>
                </c:pt>
                <c:pt idx="17">
                  <c:v>218.83865291268836</c:v>
                </c:pt>
                <c:pt idx="18">
                  <c:v>217.38441528562649</c:v>
                </c:pt>
                <c:pt idx="19">
                  <c:v>216.17255059640829</c:v>
                </c:pt>
                <c:pt idx="20">
                  <c:v>214.96068590719005</c:v>
                </c:pt>
                <c:pt idx="21">
                  <c:v>213.74882121797182</c:v>
                </c:pt>
                <c:pt idx="22">
                  <c:v>212.53695652875359</c:v>
                </c:pt>
                <c:pt idx="23">
                  <c:v>211.56746477737903</c:v>
                </c:pt>
                <c:pt idx="24">
                  <c:v>210.84034596384808</c:v>
                </c:pt>
                <c:pt idx="25">
                  <c:v>210.11322715031716</c:v>
                </c:pt>
                <c:pt idx="26">
                  <c:v>208.90136246109893</c:v>
                </c:pt>
                <c:pt idx="27">
                  <c:v>207.93187070972434</c:v>
                </c:pt>
                <c:pt idx="28">
                  <c:v>206.96237895834977</c:v>
                </c:pt>
                <c:pt idx="29">
                  <c:v>206.23526014481882</c:v>
                </c:pt>
                <c:pt idx="30">
                  <c:v>205.26576839344426</c:v>
                </c:pt>
              </c:numCache>
            </c:numRef>
          </c:val>
        </c:ser>
        <c:marker val="1"/>
        <c:axId val="80438016"/>
        <c:axId val="80440320"/>
      </c:lineChart>
      <c:catAx>
        <c:axId val="804380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procenta (%)</a:t>
                </a:r>
              </a:p>
            </c:rich>
          </c:tx>
          <c:layout/>
        </c:title>
        <c:numFmt formatCode="#,##0" sourceLinked="0"/>
        <c:tickLblPos val="nextTo"/>
        <c:crossAx val="80440320"/>
        <c:crosses val="autoZero"/>
        <c:auto val="1"/>
        <c:lblAlgn val="ctr"/>
        <c:lblOffset val="100"/>
      </c:catAx>
      <c:valAx>
        <c:axId val="8044032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průtok (m3/s)</a:t>
                </a:r>
              </a:p>
            </c:rich>
          </c:tx>
          <c:layout/>
        </c:title>
        <c:numFmt formatCode="General" sourceLinked="1"/>
        <c:tickLblPos val="nextTo"/>
        <c:crossAx val="804380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219075</xdr:colOff>
      <xdr:row>14</xdr:row>
      <xdr:rowOff>66675</xdr:rowOff>
    </xdr:from>
    <xdr:to>
      <xdr:col>15</xdr:col>
      <xdr:colOff>523875</xdr:colOff>
      <xdr:row>28</xdr:row>
      <xdr:rowOff>142875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</xdr:row>
      <xdr:rowOff>123825</xdr:rowOff>
    </xdr:from>
    <xdr:to>
      <xdr:col>17</xdr:col>
      <xdr:colOff>495299</xdr:colOff>
      <xdr:row>23</xdr:row>
      <xdr:rowOff>104775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41"/>
  <sheetViews>
    <sheetView tabSelected="1" workbookViewId="0">
      <selection activeCell="M2" sqref="M2"/>
    </sheetView>
  </sheetViews>
  <sheetFormatPr defaultRowHeight="15"/>
  <cols>
    <col min="1" max="1" width="2.28515625" customWidth="1"/>
    <col min="2" max="2" width="5" customWidth="1"/>
    <col min="3" max="3" width="12.85546875" customWidth="1"/>
    <col min="4" max="4" width="13.5703125" customWidth="1"/>
    <col min="5" max="7" width="9.42578125" bestFit="1" customWidth="1"/>
    <col min="8" max="8" width="10.28515625" bestFit="1" customWidth="1"/>
    <col min="9" max="9" width="12.140625" bestFit="1" customWidth="1"/>
    <col min="18" max="18" width="19.28515625" customWidth="1"/>
  </cols>
  <sheetData>
    <row r="1" spans="2:21" ht="15.75" thickBot="1">
      <c r="H1" t="s">
        <v>36</v>
      </c>
    </row>
    <row r="2" spans="2:21" ht="16.5" thickTop="1" thickBot="1">
      <c r="B2" s="24" t="s">
        <v>44</v>
      </c>
      <c r="C2" s="15" t="s">
        <v>45</v>
      </c>
      <c r="D2" s="16" t="s">
        <v>33</v>
      </c>
      <c r="E2" s="16" t="s">
        <v>34</v>
      </c>
      <c r="F2" s="16" t="s">
        <v>35</v>
      </c>
      <c r="G2" s="16" t="s">
        <v>46</v>
      </c>
      <c r="H2" s="16" t="s">
        <v>47</v>
      </c>
      <c r="I2" s="16" t="s">
        <v>48</v>
      </c>
      <c r="J2" s="17" t="s">
        <v>49</v>
      </c>
    </row>
    <row r="3" spans="2:21" ht="17.25" thickTop="1" thickBot="1">
      <c r="B3" s="25">
        <v>1</v>
      </c>
      <c r="C3" s="18">
        <v>324</v>
      </c>
      <c r="D3" s="12">
        <f>(B3-0.3)/(31+0.4)*100</f>
        <v>2.2292993630573248</v>
      </c>
      <c r="E3" s="12">
        <v>1.4222599830076466</v>
      </c>
      <c r="F3" s="12">
        <v>0.17830349324961794</v>
      </c>
      <c r="G3" s="12">
        <v>7.5290430029787692E-2</v>
      </c>
      <c r="H3" s="13">
        <v>4.58</v>
      </c>
      <c r="I3" s="13">
        <f>C34*(1+F37*H3)</f>
        <v>338.81325714529265</v>
      </c>
      <c r="J3" s="19" t="s">
        <v>50</v>
      </c>
      <c r="K3">
        <f>E3-1</f>
        <v>0.42225998300764656</v>
      </c>
      <c r="L3">
        <f>K3*K3</f>
        <v>0.17830349324961794</v>
      </c>
      <c r="M3">
        <f>K3*L3</f>
        <v>7.5290430029787692E-2</v>
      </c>
      <c r="N3">
        <v>227.80645161290323</v>
      </c>
      <c r="O3">
        <v>0.10639423779599261</v>
      </c>
      <c r="P3" s="2" t="s">
        <v>40</v>
      </c>
      <c r="Q3" s="3" t="s">
        <v>41</v>
      </c>
      <c r="R3" s="3" t="s">
        <v>42</v>
      </c>
      <c r="S3" s="4" t="s">
        <v>43</v>
      </c>
    </row>
    <row r="4" spans="2:21" ht="16.5" thickBot="1">
      <c r="B4" s="25">
        <v>2</v>
      </c>
      <c r="C4" s="18">
        <v>263</v>
      </c>
      <c r="D4" s="12">
        <f t="shared" ref="D4:D33" si="0">(B4-0.3)/(31+0.4)*100</f>
        <v>5.4140127388535033</v>
      </c>
      <c r="E4" s="12">
        <v>1.1544888133673181</v>
      </c>
      <c r="F4" s="12">
        <v>2.3866793455642049E-2</v>
      </c>
      <c r="G4" s="12">
        <v>3.6871525998450139E-3</v>
      </c>
      <c r="H4" s="13">
        <v>1.94</v>
      </c>
      <c r="I4" s="13">
        <f>N4*(1+O4*H4)</f>
        <v>274.82680155457035</v>
      </c>
      <c r="J4" s="19" t="s">
        <v>50</v>
      </c>
      <c r="K4">
        <f t="shared" ref="K4:K33" si="1">E4-1</f>
        <v>0.15448881336731812</v>
      </c>
      <c r="L4">
        <f t="shared" ref="L4:L33" si="2">K4*K4</f>
        <v>2.3866793455642049E-2</v>
      </c>
      <c r="M4">
        <f t="shared" ref="M4:M33" si="3">K4*L4</f>
        <v>3.6871525998450139E-3</v>
      </c>
      <c r="N4">
        <v>227.80645161290323</v>
      </c>
      <c r="O4">
        <v>0.10639423779599261</v>
      </c>
      <c r="P4" s="5">
        <v>0.01</v>
      </c>
      <c r="Q4" s="6"/>
      <c r="R4" s="6"/>
      <c r="S4" s="7"/>
      <c r="T4">
        <v>0.10639423779599261</v>
      </c>
    </row>
    <row r="5" spans="2:21" ht="16.5" thickBot="1">
      <c r="B5" s="25">
        <v>3</v>
      </c>
      <c r="C5" s="18">
        <v>262</v>
      </c>
      <c r="D5" s="12">
        <f t="shared" si="0"/>
        <v>8.5987261146496827</v>
      </c>
      <c r="E5" s="12">
        <v>1.1500991220617389</v>
      </c>
      <c r="F5" s="12">
        <v>2.2529746443704798E-2</v>
      </c>
      <c r="G5" s="12">
        <v>3.3816951614736748E-3</v>
      </c>
      <c r="H5" s="13">
        <v>1.49</v>
      </c>
      <c r="I5" s="13">
        <f t="shared" ref="I5:I33" si="4">N5*(1+O5*H5)</f>
        <v>263.92001935160636</v>
      </c>
      <c r="J5" s="19" t="s">
        <v>50</v>
      </c>
      <c r="K5">
        <f t="shared" si="1"/>
        <v>0.15009912206173892</v>
      </c>
      <c r="L5">
        <f t="shared" si="2"/>
        <v>2.2529746443704798E-2</v>
      </c>
      <c r="M5">
        <f t="shared" si="3"/>
        <v>3.3816951614736748E-3</v>
      </c>
      <c r="N5">
        <v>227.80645161290323</v>
      </c>
      <c r="O5">
        <v>0.10639423779599261</v>
      </c>
      <c r="P5" s="5">
        <v>0.1</v>
      </c>
      <c r="Q5" s="6">
        <v>7.29</v>
      </c>
      <c r="R5" s="6">
        <v>1.7756139935327862</v>
      </c>
      <c r="S5" s="7">
        <f>C34*R5</f>
        <v>404.49632330092049</v>
      </c>
      <c r="T5">
        <v>0.10639423779599261</v>
      </c>
      <c r="U5">
        <f>(Q5*T5)+1</f>
        <v>1.7756139935327862</v>
      </c>
    </row>
    <row r="6" spans="2:21" ht="16.5" thickBot="1">
      <c r="B6" s="25">
        <v>4</v>
      </c>
      <c r="C6" s="18">
        <v>252</v>
      </c>
      <c r="D6" s="12">
        <f t="shared" si="0"/>
        <v>11.783439490445861</v>
      </c>
      <c r="E6" s="12">
        <v>1.1062022090059473</v>
      </c>
      <c r="F6" s="12">
        <v>1.1278909197742923E-2</v>
      </c>
      <c r="G6" s="12">
        <v>1.1978450719777958E-3</v>
      </c>
      <c r="H6" s="13">
        <v>1.17</v>
      </c>
      <c r="I6" s="13">
        <f t="shared" si="4"/>
        <v>256.16408534060969</v>
      </c>
      <c r="J6" s="19" t="s">
        <v>51</v>
      </c>
      <c r="K6">
        <f t="shared" si="1"/>
        <v>0.10620220900594735</v>
      </c>
      <c r="L6">
        <f t="shared" si="2"/>
        <v>1.1278909197742923E-2</v>
      </c>
      <c r="M6">
        <f t="shared" si="3"/>
        <v>1.1978450719777958E-3</v>
      </c>
      <c r="N6">
        <v>227.80645161290323</v>
      </c>
      <c r="O6">
        <v>0.10639423779599261</v>
      </c>
      <c r="P6" s="5">
        <v>1</v>
      </c>
      <c r="Q6" s="6">
        <v>4.0199999999999996</v>
      </c>
      <c r="R6" s="6">
        <v>1.4277048359398903</v>
      </c>
      <c r="S6" s="7">
        <v>464.1024625</v>
      </c>
      <c r="T6">
        <v>0.10639423779599261</v>
      </c>
      <c r="U6">
        <f t="shared" ref="U6:U23" si="5">(Q6*T6)+1</f>
        <v>1.4277048359398903</v>
      </c>
    </row>
    <row r="7" spans="2:21" ht="16.5" thickBot="1">
      <c r="B7" s="25">
        <v>5</v>
      </c>
      <c r="C7" s="18">
        <v>250</v>
      </c>
      <c r="D7" s="12">
        <f t="shared" si="0"/>
        <v>14.96815286624204</v>
      </c>
      <c r="E7" s="12">
        <v>1.0974228263947889</v>
      </c>
      <c r="F7" s="12">
        <v>9.4912071027491857E-3</v>
      </c>
      <c r="G7" s="12">
        <v>9.2466022184812169E-4</v>
      </c>
      <c r="H7" s="13">
        <v>0.95</v>
      </c>
      <c r="I7" s="13">
        <f t="shared" si="4"/>
        <v>250.83188070804951</v>
      </c>
      <c r="J7" s="19" t="s">
        <v>51</v>
      </c>
      <c r="K7">
        <f t="shared" si="1"/>
        <v>9.7422826394788942E-2</v>
      </c>
      <c r="L7">
        <f t="shared" si="2"/>
        <v>9.4912071027491857E-3</v>
      </c>
      <c r="M7">
        <f t="shared" si="3"/>
        <v>9.2466022184812169E-4</v>
      </c>
      <c r="N7">
        <v>227.80645161290323</v>
      </c>
      <c r="O7">
        <v>0.10639423779599261</v>
      </c>
      <c r="P7" s="5">
        <v>3</v>
      </c>
      <c r="Q7" s="6">
        <v>2.63</v>
      </c>
      <c r="R7" s="6">
        <v>1.2798168454034604</v>
      </c>
      <c r="S7" s="7">
        <v>370.76160220000003</v>
      </c>
      <c r="T7">
        <v>0.10639423779599261</v>
      </c>
      <c r="U7">
        <f t="shared" si="5"/>
        <v>1.2798168454034604</v>
      </c>
    </row>
    <row r="8" spans="2:21" ht="16.5" thickBot="1">
      <c r="B8" s="25">
        <v>6</v>
      </c>
      <c r="C8" s="18">
        <v>241</v>
      </c>
      <c r="D8" s="12">
        <f t="shared" si="0"/>
        <v>18.152866242038218</v>
      </c>
      <c r="E8" s="12">
        <v>1.0579156046445766</v>
      </c>
      <c r="F8" s="12">
        <v>3.354217261346899E-3</v>
      </c>
      <c r="G8" s="12">
        <v>1.9426152080018137E-4</v>
      </c>
      <c r="H8" s="13">
        <v>0.73</v>
      </c>
      <c r="I8" s="13">
        <f t="shared" si="4"/>
        <v>245.4996760754893</v>
      </c>
      <c r="J8" s="19" t="s">
        <v>51</v>
      </c>
      <c r="K8">
        <f t="shared" si="1"/>
        <v>5.7915604644576568E-2</v>
      </c>
      <c r="L8">
        <f t="shared" si="2"/>
        <v>3.354217261346899E-3</v>
      </c>
      <c r="M8">
        <f t="shared" si="3"/>
        <v>1.9426152080018137E-4</v>
      </c>
      <c r="N8">
        <v>227.80645161290323</v>
      </c>
      <c r="O8">
        <v>0.10639423779599261</v>
      </c>
      <c r="P8" s="5">
        <v>5</v>
      </c>
      <c r="Q8" s="6">
        <v>2.02</v>
      </c>
      <c r="R8" s="6">
        <v>1.214916360347905</v>
      </c>
      <c r="S8" s="7">
        <v>287.35062069999998</v>
      </c>
      <c r="T8">
        <v>0.10639423779599261</v>
      </c>
      <c r="U8">
        <f t="shared" si="5"/>
        <v>1.214916360347905</v>
      </c>
    </row>
    <row r="9" spans="2:21" ht="16.5" thickBot="1">
      <c r="B9" s="25">
        <v>7</v>
      </c>
      <c r="C9" s="18">
        <v>240</v>
      </c>
      <c r="D9" s="12">
        <f t="shared" si="0"/>
        <v>21.337579617834397</v>
      </c>
      <c r="E9" s="12">
        <v>1.0535259133389974</v>
      </c>
      <c r="F9" s="12">
        <v>2.8650233987738563E-3</v>
      </c>
      <c r="G9" s="12">
        <v>1.5335299415696914E-4</v>
      </c>
      <c r="H9" s="13">
        <v>0.68</v>
      </c>
      <c r="I9" s="13">
        <f t="shared" si="4"/>
        <v>244.2878113862711</v>
      </c>
      <c r="J9" s="19" t="s">
        <v>51</v>
      </c>
      <c r="K9">
        <f t="shared" si="1"/>
        <v>5.3525913338997366E-2</v>
      </c>
      <c r="L9">
        <f t="shared" si="2"/>
        <v>2.8650233987738563E-3</v>
      </c>
      <c r="M9">
        <f t="shared" si="3"/>
        <v>1.5335299415696914E-4</v>
      </c>
      <c r="N9">
        <v>227.80645161290323</v>
      </c>
      <c r="O9">
        <v>0.10639423779599261</v>
      </c>
      <c r="P9" s="5">
        <v>10</v>
      </c>
      <c r="Q9" s="6">
        <v>1.18</v>
      </c>
      <c r="R9" s="6">
        <v>1.1255452005992712</v>
      </c>
      <c r="S9" s="7">
        <v>265.50488739999997</v>
      </c>
      <c r="T9">
        <v>0.10639423779599261</v>
      </c>
      <c r="U9">
        <f t="shared" si="5"/>
        <v>1.1255452005992712</v>
      </c>
    </row>
    <row r="10" spans="2:21" ht="16.5" thickBot="1">
      <c r="B10" s="25">
        <v>8</v>
      </c>
      <c r="C10" s="18">
        <v>237</v>
      </c>
      <c r="D10" s="12">
        <f t="shared" si="0"/>
        <v>24.522292993630575</v>
      </c>
      <c r="E10" s="12">
        <v>1.04035683942226</v>
      </c>
      <c r="F10" s="12">
        <v>1.6286744881540774E-3</v>
      </c>
      <c r="G10" s="12">
        <v>6.572815478956557E-5</v>
      </c>
      <c r="H10" s="13">
        <v>0.54</v>
      </c>
      <c r="I10" s="13">
        <f t="shared" si="4"/>
        <v>240.89459025646005</v>
      </c>
      <c r="J10" s="19" t="s">
        <v>51</v>
      </c>
      <c r="K10">
        <f t="shared" si="1"/>
        <v>4.0356839422259982E-2</v>
      </c>
      <c r="L10">
        <f t="shared" si="2"/>
        <v>1.6286744881540774E-3</v>
      </c>
      <c r="M10">
        <f t="shared" si="3"/>
        <v>6.572815478956557E-5</v>
      </c>
      <c r="N10">
        <v>227.80645161290323</v>
      </c>
      <c r="O10">
        <v>0.10639423779599261</v>
      </c>
      <c r="P10" s="5">
        <v>20</v>
      </c>
      <c r="Q10" s="6">
        <v>0.42</v>
      </c>
      <c r="R10" s="6">
        <v>1.0446855798743169</v>
      </c>
      <c r="S10" s="7">
        <v>202.94665130000001</v>
      </c>
      <c r="T10">
        <v>0.10639423779599261</v>
      </c>
      <c r="U10">
        <f t="shared" si="5"/>
        <v>1.0446855798743169</v>
      </c>
    </row>
    <row r="11" spans="2:21" ht="16.5" thickBot="1">
      <c r="B11" s="25">
        <v>9</v>
      </c>
      <c r="C11" s="18">
        <v>237</v>
      </c>
      <c r="D11" s="12">
        <f t="shared" si="0"/>
        <v>27.70700636942675</v>
      </c>
      <c r="E11" s="12">
        <v>1.04035683942226</v>
      </c>
      <c r="F11" s="12">
        <v>1.6286744881540774E-3</v>
      </c>
      <c r="G11" s="12">
        <v>6.572815478956557E-5</v>
      </c>
      <c r="H11" s="13">
        <v>0.4</v>
      </c>
      <c r="I11" s="13">
        <f t="shared" si="4"/>
        <v>237.50136912664902</v>
      </c>
      <c r="J11" s="19" t="s">
        <v>51</v>
      </c>
      <c r="K11">
        <f t="shared" si="1"/>
        <v>4.0356839422259982E-2</v>
      </c>
      <c r="L11">
        <f t="shared" si="2"/>
        <v>1.6286744881540774E-3</v>
      </c>
      <c r="M11">
        <f t="shared" si="3"/>
        <v>6.572815478956557E-5</v>
      </c>
      <c r="N11">
        <v>227.80645161290323</v>
      </c>
      <c r="O11">
        <v>0.10639423779599261</v>
      </c>
      <c r="P11" s="5">
        <v>25</v>
      </c>
      <c r="Q11" s="6">
        <v>0.25</v>
      </c>
      <c r="R11" s="6">
        <v>1.0265985594489981</v>
      </c>
      <c r="S11" s="7">
        <v>180.1079301</v>
      </c>
      <c r="T11">
        <v>0.10639423779599261</v>
      </c>
      <c r="U11">
        <f t="shared" si="5"/>
        <v>1.0265985594489981</v>
      </c>
    </row>
    <row r="12" spans="2:21" ht="16.5" thickBot="1">
      <c r="B12" s="25">
        <v>10</v>
      </c>
      <c r="C12" s="18">
        <v>234</v>
      </c>
      <c r="D12" s="12">
        <f t="shared" si="0"/>
        <v>30.891719745222929</v>
      </c>
      <c r="E12" s="12">
        <v>1.0271877655055226</v>
      </c>
      <c r="F12" s="12">
        <v>7.391745931832845E-4</v>
      </c>
      <c r="G12" s="12">
        <v>2.0096505507107201E-5</v>
      </c>
      <c r="H12" s="13">
        <v>0.28000000000000003</v>
      </c>
      <c r="I12" s="13">
        <f t="shared" si="4"/>
        <v>234.59289387252528</v>
      </c>
      <c r="J12" s="19" t="s">
        <v>51</v>
      </c>
      <c r="K12">
        <f t="shared" si="1"/>
        <v>2.7187765505522599E-2</v>
      </c>
      <c r="L12">
        <f t="shared" si="2"/>
        <v>7.391745931832845E-4</v>
      </c>
      <c r="M12">
        <f t="shared" si="3"/>
        <v>2.0096505507107201E-5</v>
      </c>
      <c r="N12">
        <v>227.80645161290323</v>
      </c>
      <c r="O12">
        <v>0.10639423779599261</v>
      </c>
      <c r="P12" s="5">
        <v>30</v>
      </c>
      <c r="Q12" s="6">
        <v>0.03</v>
      </c>
      <c r="R12" s="6">
        <v>1.0031918271338798</v>
      </c>
      <c r="S12" s="7">
        <v>163.22713630000001</v>
      </c>
      <c r="T12">
        <v>0.10639423779599261</v>
      </c>
      <c r="U12">
        <f t="shared" si="5"/>
        <v>1.0031918271338798</v>
      </c>
    </row>
    <row r="13" spans="2:21" ht="16.5" thickBot="1">
      <c r="B13" s="25">
        <v>11</v>
      </c>
      <c r="C13" s="18">
        <v>232</v>
      </c>
      <c r="D13" s="12">
        <f t="shared" si="0"/>
        <v>34.076433121019107</v>
      </c>
      <c r="E13" s="12">
        <v>1.0184083828943642</v>
      </c>
      <c r="F13" s="12">
        <v>3.3886856078552027E-4</v>
      </c>
      <c r="G13" s="12">
        <v>6.238022217801985E-6</v>
      </c>
      <c r="H13" s="13">
        <v>0.16</v>
      </c>
      <c r="I13" s="13">
        <f t="shared" si="4"/>
        <v>231.68441861840154</v>
      </c>
      <c r="J13" s="19" t="s">
        <v>51</v>
      </c>
      <c r="K13">
        <f t="shared" si="1"/>
        <v>1.8408382894364195E-2</v>
      </c>
      <c r="L13">
        <f t="shared" si="2"/>
        <v>3.3886856078552027E-4</v>
      </c>
      <c r="M13">
        <f t="shared" si="3"/>
        <v>6.238022217801985E-6</v>
      </c>
      <c r="N13">
        <v>227.80645161290323</v>
      </c>
      <c r="O13">
        <v>0.10639423779599261</v>
      </c>
      <c r="P13" s="5">
        <v>40</v>
      </c>
      <c r="Q13" s="6">
        <v>-0.23</v>
      </c>
      <c r="R13" s="6">
        <v>0.97552932530692171</v>
      </c>
      <c r="S13" s="7">
        <v>133.4375</v>
      </c>
      <c r="T13">
        <v>0.10639423779599261</v>
      </c>
      <c r="U13">
        <f t="shared" si="5"/>
        <v>0.97552932530692171</v>
      </c>
    </row>
    <row r="14" spans="2:21" ht="16.5" thickBot="1">
      <c r="B14" s="25">
        <v>12</v>
      </c>
      <c r="C14" s="18">
        <v>230</v>
      </c>
      <c r="D14" s="12">
        <f t="shared" si="0"/>
        <v>37.261146496815286</v>
      </c>
      <c r="E14" s="12">
        <v>1.0096290002832058</v>
      </c>
      <c r="F14" s="12">
        <v>9.2717646453977195E-5</v>
      </c>
      <c r="G14" s="12">
        <v>8.9277824396352085E-7</v>
      </c>
      <c r="H14" s="13">
        <v>7.0000000000000007E-2</v>
      </c>
      <c r="I14" s="13">
        <f t="shared" si="4"/>
        <v>229.50306217780874</v>
      </c>
      <c r="J14" s="19" t="s">
        <v>51</v>
      </c>
      <c r="K14">
        <f t="shared" si="1"/>
        <v>9.6290002832057908E-3</v>
      </c>
      <c r="L14">
        <f t="shared" si="2"/>
        <v>9.2717646453977195E-5</v>
      </c>
      <c r="M14">
        <f t="shared" si="3"/>
        <v>8.9277824396352085E-7</v>
      </c>
      <c r="N14">
        <v>227.80645161290323</v>
      </c>
      <c r="O14">
        <v>0.10639423779599261</v>
      </c>
      <c r="P14" s="5">
        <v>50</v>
      </c>
      <c r="Q14" s="6">
        <v>-0.4</v>
      </c>
      <c r="R14" s="6">
        <v>0.95744230488160298</v>
      </c>
      <c r="S14" s="7">
        <v>109.605791</v>
      </c>
      <c r="T14">
        <v>0.10639423779599261</v>
      </c>
      <c r="U14">
        <f t="shared" si="5"/>
        <v>0.95744230488160298</v>
      </c>
    </row>
    <row r="15" spans="2:21" ht="16.5" thickBot="1">
      <c r="B15" s="25">
        <v>13</v>
      </c>
      <c r="C15" s="18">
        <v>224</v>
      </c>
      <c r="D15" s="12">
        <f t="shared" si="0"/>
        <v>40.445859872611464</v>
      </c>
      <c r="E15" s="12">
        <v>0.98329085244973091</v>
      </c>
      <c r="F15" s="12">
        <v>2.7919561185666347E-4</v>
      </c>
      <c r="G15" s="12">
        <v>-4.6651206739006471E-6</v>
      </c>
      <c r="H15" s="13">
        <v>-0.02</v>
      </c>
      <c r="I15" s="13">
        <f t="shared" si="4"/>
        <v>227.32170573721595</v>
      </c>
      <c r="J15" s="19" t="s">
        <v>33</v>
      </c>
      <c r="K15">
        <f t="shared" si="1"/>
        <v>-1.6709147550269088E-2</v>
      </c>
      <c r="L15">
        <f t="shared" si="2"/>
        <v>2.7919561185666347E-4</v>
      </c>
      <c r="M15">
        <f t="shared" si="3"/>
        <v>-4.6651206739006471E-6</v>
      </c>
      <c r="N15">
        <v>227.80645161290323</v>
      </c>
      <c r="O15">
        <v>0.10639423779599261</v>
      </c>
      <c r="P15" s="5">
        <v>60</v>
      </c>
      <c r="Q15" s="6">
        <v>-0.5</v>
      </c>
      <c r="R15" s="6">
        <v>0.94680288110200372</v>
      </c>
      <c r="S15" s="7">
        <v>88.753045599999993</v>
      </c>
      <c r="T15">
        <v>0.10639423779599261</v>
      </c>
      <c r="U15">
        <f t="shared" si="5"/>
        <v>0.94680288110200372</v>
      </c>
    </row>
    <row r="16" spans="2:21" ht="16.5" thickBot="1">
      <c r="B16" s="25">
        <v>14</v>
      </c>
      <c r="C16" s="18">
        <v>223</v>
      </c>
      <c r="D16" s="12">
        <f t="shared" si="0"/>
        <v>43.630573248407643</v>
      </c>
      <c r="E16" s="12">
        <v>0.97890116114415182</v>
      </c>
      <c r="F16" s="12">
        <v>4.4516100106504889E-4</v>
      </c>
      <c r="G16" s="12">
        <v>-9.3923802263795268E-6</v>
      </c>
      <c r="H16" s="13">
        <v>-0.11</v>
      </c>
      <c r="I16" s="13">
        <f t="shared" si="4"/>
        <v>225.14034929662313</v>
      </c>
      <c r="J16" s="19" t="s">
        <v>33</v>
      </c>
      <c r="K16">
        <f t="shared" si="1"/>
        <v>-2.1098838855848179E-2</v>
      </c>
      <c r="L16">
        <f t="shared" si="2"/>
        <v>4.4516100106504889E-4</v>
      </c>
      <c r="M16">
        <f t="shared" si="3"/>
        <v>-9.3923802263795268E-6</v>
      </c>
      <c r="N16">
        <v>227.80645161290323</v>
      </c>
      <c r="O16">
        <v>0.10639423779599261</v>
      </c>
      <c r="P16" s="5">
        <v>70</v>
      </c>
      <c r="Q16" s="6">
        <v>-0.56999999999999995</v>
      </c>
      <c r="R16" s="6">
        <v>0.93935528445628425</v>
      </c>
      <c r="S16" s="7">
        <v>69.88627597</v>
      </c>
      <c r="T16">
        <v>0.10639423779599261</v>
      </c>
      <c r="U16">
        <f t="shared" si="5"/>
        <v>0.93935528445628425</v>
      </c>
    </row>
    <row r="17" spans="2:21" ht="16.5" thickBot="1">
      <c r="B17" s="25">
        <v>15</v>
      </c>
      <c r="C17" s="18">
        <v>222</v>
      </c>
      <c r="D17" s="12">
        <f t="shared" si="0"/>
        <v>46.815286624203821</v>
      </c>
      <c r="E17" s="12">
        <v>0.97451146983857262</v>
      </c>
      <c r="F17" s="12">
        <v>6.4966516978999327E-4</v>
      </c>
      <c r="G17" s="12">
        <v>-1.6559010275021084E-5</v>
      </c>
      <c r="H17" s="13">
        <v>-0.18</v>
      </c>
      <c r="I17" s="13">
        <f t="shared" si="4"/>
        <v>223.44373873171762</v>
      </c>
      <c r="J17" s="19" t="s">
        <v>33</v>
      </c>
      <c r="K17">
        <f t="shared" si="1"/>
        <v>-2.5488530161427381E-2</v>
      </c>
      <c r="L17">
        <f t="shared" si="2"/>
        <v>6.4966516978999327E-4</v>
      </c>
      <c r="M17">
        <f t="shared" si="3"/>
        <v>-1.6559010275021084E-5</v>
      </c>
      <c r="N17">
        <v>227.80645161290323</v>
      </c>
      <c r="O17">
        <v>0.10639423779599261</v>
      </c>
      <c r="P17" s="5">
        <v>75</v>
      </c>
      <c r="Q17" s="6">
        <v>-0.61</v>
      </c>
      <c r="R17" s="6">
        <v>0.93509951494444454</v>
      </c>
      <c r="S17" s="7">
        <v>60.94938509</v>
      </c>
      <c r="T17">
        <v>0.10639423779599261</v>
      </c>
      <c r="U17">
        <f t="shared" si="5"/>
        <v>0.93509951494444454</v>
      </c>
    </row>
    <row r="18" spans="2:21" ht="16.5" thickBot="1">
      <c r="B18" s="25">
        <v>16</v>
      </c>
      <c r="C18" s="18">
        <v>221</v>
      </c>
      <c r="D18" s="12">
        <f t="shared" si="0"/>
        <v>50</v>
      </c>
      <c r="E18" s="12">
        <v>0.97012177853299342</v>
      </c>
      <c r="F18" s="12">
        <v>8.9270811803149298E-4</v>
      </c>
      <c r="G18" s="12">
        <v>-2.6672530855939598E-5</v>
      </c>
      <c r="H18" s="13">
        <v>-0.25</v>
      </c>
      <c r="I18" s="13">
        <f t="shared" si="4"/>
        <v>221.7471281668121</v>
      </c>
      <c r="J18" s="19" t="s">
        <v>33</v>
      </c>
      <c r="K18">
        <f t="shared" si="1"/>
        <v>-2.9878221467006583E-2</v>
      </c>
      <c r="L18">
        <f t="shared" si="2"/>
        <v>8.9270811803149298E-4</v>
      </c>
      <c r="M18">
        <f t="shared" si="3"/>
        <v>-2.6672530855939598E-5</v>
      </c>
      <c r="N18">
        <v>227.80645161290323</v>
      </c>
      <c r="O18">
        <v>0.10639423779599261</v>
      </c>
      <c r="P18" s="5">
        <v>80</v>
      </c>
      <c r="Q18" s="6">
        <v>-0.62</v>
      </c>
      <c r="R18" s="6">
        <v>0.93403557256648462</v>
      </c>
      <c r="S18" s="7">
        <v>52.01249421</v>
      </c>
      <c r="T18">
        <v>0.10639423779599261</v>
      </c>
      <c r="U18">
        <f t="shared" si="5"/>
        <v>0.93403557256648462</v>
      </c>
    </row>
    <row r="19" spans="2:21" ht="16.5" thickBot="1">
      <c r="B19" s="25">
        <v>17</v>
      </c>
      <c r="C19" s="18">
        <v>220</v>
      </c>
      <c r="D19" s="12">
        <f t="shared" si="0"/>
        <v>53.184713375796179</v>
      </c>
      <c r="E19" s="12">
        <v>0.96573208722741433</v>
      </c>
      <c r="F19" s="12">
        <v>1.1742898457895404E-3</v>
      </c>
      <c r="G19" s="12">
        <v>-4.0240462005249054E-5</v>
      </c>
      <c r="H19" s="13">
        <v>-0.32</v>
      </c>
      <c r="I19" s="13">
        <f t="shared" si="4"/>
        <v>220.05051760190659</v>
      </c>
      <c r="J19" s="19" t="s">
        <v>33</v>
      </c>
      <c r="K19">
        <f t="shared" si="1"/>
        <v>-3.4267912772585674E-2</v>
      </c>
      <c r="L19">
        <f t="shared" si="2"/>
        <v>1.1742898457895404E-3</v>
      </c>
      <c r="M19">
        <f t="shared" si="3"/>
        <v>-4.0240462005249054E-5</v>
      </c>
      <c r="N19">
        <v>227.80645161290323</v>
      </c>
      <c r="O19">
        <v>0.10639423779599261</v>
      </c>
      <c r="P19" s="5">
        <v>90</v>
      </c>
      <c r="Q19" s="6">
        <v>-0.65</v>
      </c>
      <c r="R19" s="6">
        <v>0.93084374543260484</v>
      </c>
      <c r="S19" s="7">
        <v>32.152736699999998</v>
      </c>
      <c r="T19">
        <v>0.10639423779599261</v>
      </c>
      <c r="U19">
        <f t="shared" si="5"/>
        <v>0.93084374543260484</v>
      </c>
    </row>
    <row r="20" spans="2:21" ht="16.5" thickBot="1">
      <c r="B20" s="25">
        <v>18</v>
      </c>
      <c r="C20" s="18">
        <v>219</v>
      </c>
      <c r="D20" s="12">
        <f t="shared" si="0"/>
        <v>56.369426751592357</v>
      </c>
      <c r="E20" s="12">
        <v>0.96134239592183512</v>
      </c>
      <c r="F20" s="12">
        <v>1.4944103530641496E-3</v>
      </c>
      <c r="G20" s="12">
        <v>-5.7770323759064477E-5</v>
      </c>
      <c r="H20" s="13">
        <v>-0.37</v>
      </c>
      <c r="I20" s="13">
        <f t="shared" si="4"/>
        <v>218.83865291268836</v>
      </c>
      <c r="J20" s="19" t="s">
        <v>33</v>
      </c>
      <c r="K20">
        <f t="shared" si="1"/>
        <v>-3.8657604078164876E-2</v>
      </c>
      <c r="L20">
        <f t="shared" si="2"/>
        <v>1.4944103530641496E-3</v>
      </c>
      <c r="M20">
        <f t="shared" si="3"/>
        <v>-5.7770323759064477E-5</v>
      </c>
      <c r="N20">
        <v>227.80645161290323</v>
      </c>
      <c r="O20">
        <v>0.10639423779599261</v>
      </c>
      <c r="P20" s="5">
        <v>95</v>
      </c>
      <c r="Q20" s="6">
        <v>-0.66</v>
      </c>
      <c r="R20" s="6">
        <v>0.92977980305464492</v>
      </c>
      <c r="S20" s="7">
        <v>21.22987007</v>
      </c>
      <c r="T20">
        <v>0.10639423779599261</v>
      </c>
      <c r="U20">
        <f t="shared" si="5"/>
        <v>0.92977980305464492</v>
      </c>
    </row>
    <row r="21" spans="2:21" ht="16.5" thickBot="1">
      <c r="B21" s="25">
        <v>19</v>
      </c>
      <c r="C21" s="18">
        <v>217</v>
      </c>
      <c r="D21" s="12">
        <f t="shared" si="0"/>
        <v>59.554140127388536</v>
      </c>
      <c r="E21" s="12">
        <v>0.95256301331067683</v>
      </c>
      <c r="F21" s="12">
        <v>2.2502677061630233E-3</v>
      </c>
      <c r="G21" s="12">
        <v>-1.0674591922466912E-4</v>
      </c>
      <c r="H21" s="13">
        <v>-0.43</v>
      </c>
      <c r="I21" s="13">
        <f t="shared" si="4"/>
        <v>217.38441528562649</v>
      </c>
      <c r="J21" s="19" t="s">
        <v>52</v>
      </c>
      <c r="K21">
        <f t="shared" si="1"/>
        <v>-4.7436986689323168E-2</v>
      </c>
      <c r="L21">
        <f t="shared" si="2"/>
        <v>2.2502677061630233E-3</v>
      </c>
      <c r="M21">
        <f t="shared" si="3"/>
        <v>-1.0674591922466912E-4</v>
      </c>
      <c r="N21">
        <v>227.80645161290323</v>
      </c>
      <c r="O21">
        <v>0.10639423779599261</v>
      </c>
      <c r="P21" s="5">
        <v>97</v>
      </c>
      <c r="Q21" s="6">
        <v>-0.66</v>
      </c>
      <c r="R21" s="6">
        <v>0.92977980305464492</v>
      </c>
      <c r="S21" s="7">
        <v>15.27194282</v>
      </c>
      <c r="T21">
        <v>0.10639423779599261</v>
      </c>
      <c r="U21">
        <f t="shared" si="5"/>
        <v>0.92977980305464492</v>
      </c>
    </row>
    <row r="22" spans="2:21" ht="16.5" thickBot="1">
      <c r="B22" s="25">
        <v>20</v>
      </c>
      <c r="C22" s="18">
        <v>217</v>
      </c>
      <c r="D22" s="12">
        <f t="shared" si="0"/>
        <v>62.738853503184714</v>
      </c>
      <c r="E22" s="12">
        <v>0.95256301331067683</v>
      </c>
      <c r="F22" s="12">
        <v>2.2502677061630233E-3</v>
      </c>
      <c r="G22" s="12">
        <v>-1.0674591922466912E-4</v>
      </c>
      <c r="H22" s="13">
        <v>-0.48</v>
      </c>
      <c r="I22" s="13">
        <f t="shared" si="4"/>
        <v>216.17255059640829</v>
      </c>
      <c r="J22" s="19" t="s">
        <v>52</v>
      </c>
      <c r="K22">
        <f t="shared" si="1"/>
        <v>-4.7436986689323168E-2</v>
      </c>
      <c r="L22">
        <f t="shared" si="2"/>
        <v>2.2502677061630233E-3</v>
      </c>
      <c r="M22">
        <f t="shared" si="3"/>
        <v>-1.0674591922466912E-4</v>
      </c>
      <c r="N22">
        <v>227.80645161290323</v>
      </c>
      <c r="O22">
        <v>0.10639423779599261</v>
      </c>
      <c r="P22" s="5">
        <v>99</v>
      </c>
      <c r="Q22" s="6">
        <v>-0.67</v>
      </c>
      <c r="R22" s="6">
        <v>0.92871586067668499</v>
      </c>
      <c r="S22" s="7">
        <v>8.3210276870000008</v>
      </c>
      <c r="T22">
        <v>0.10639423779599261</v>
      </c>
      <c r="U22">
        <f t="shared" si="5"/>
        <v>0.92871586067668499</v>
      </c>
    </row>
    <row r="23" spans="2:21" ht="16.5" thickBot="1">
      <c r="B23" s="25">
        <v>21</v>
      </c>
      <c r="C23" s="18">
        <v>216</v>
      </c>
      <c r="D23" s="12">
        <f t="shared" si="0"/>
        <v>65.923566878980893</v>
      </c>
      <c r="E23" s="12">
        <v>0.94817332200509763</v>
      </c>
      <c r="F23" s="12">
        <v>2.6860045519872975E-3</v>
      </c>
      <c r="G23" s="12">
        <v>-1.3920669300868766E-4</v>
      </c>
      <c r="H23" s="13">
        <v>-0.53</v>
      </c>
      <c r="I23" s="13">
        <f t="shared" si="4"/>
        <v>214.96068590719005</v>
      </c>
      <c r="J23" s="19" t="s">
        <v>52</v>
      </c>
      <c r="K23">
        <f t="shared" si="1"/>
        <v>-5.182667799490237E-2</v>
      </c>
      <c r="L23">
        <f t="shared" si="2"/>
        <v>2.6860045519872975E-3</v>
      </c>
      <c r="M23">
        <f t="shared" si="3"/>
        <v>-1.3920669300868766E-4</v>
      </c>
      <c r="N23">
        <v>227.80645161290323</v>
      </c>
      <c r="O23">
        <v>0.10639423779599261</v>
      </c>
      <c r="P23" s="8">
        <v>99.9</v>
      </c>
      <c r="Q23" s="9">
        <v>-0.67</v>
      </c>
      <c r="R23" s="9">
        <v>0.92871586067668499</v>
      </c>
      <c r="S23" s="10">
        <v>3.3560883100000001</v>
      </c>
      <c r="T23">
        <v>0.10639423779599261</v>
      </c>
      <c r="U23">
        <f t="shared" si="5"/>
        <v>0.92871586067668499</v>
      </c>
    </row>
    <row r="24" spans="2:21" ht="16.5" thickTop="1">
      <c r="B24" s="25">
        <v>22</v>
      </c>
      <c r="C24" s="18">
        <v>216</v>
      </c>
      <c r="D24" s="12">
        <f t="shared" si="0"/>
        <v>69.108280254777071</v>
      </c>
      <c r="E24" s="12">
        <v>0.94817332200509763</v>
      </c>
      <c r="F24" s="12">
        <v>2.6860045519872975E-3</v>
      </c>
      <c r="G24" s="12">
        <v>-1.3920669300868766E-4</v>
      </c>
      <c r="H24" s="13">
        <v>-0.57999999999999996</v>
      </c>
      <c r="I24" s="13">
        <f t="shared" si="4"/>
        <v>213.74882121797182</v>
      </c>
      <c r="J24" s="19" t="s">
        <v>52</v>
      </c>
      <c r="K24">
        <f t="shared" si="1"/>
        <v>-5.182667799490237E-2</v>
      </c>
      <c r="L24">
        <f t="shared" si="2"/>
        <v>2.6860045519872975E-3</v>
      </c>
      <c r="M24">
        <f t="shared" si="3"/>
        <v>-1.3920669300868766E-4</v>
      </c>
      <c r="N24">
        <v>227.80645161290323</v>
      </c>
      <c r="O24">
        <v>0.10639423779599261</v>
      </c>
    </row>
    <row r="25" spans="2:21" ht="15.75">
      <c r="B25" s="25">
        <v>23</v>
      </c>
      <c r="C25" s="18">
        <v>216</v>
      </c>
      <c r="D25" s="12">
        <f t="shared" si="0"/>
        <v>72.29299363057325</v>
      </c>
      <c r="E25" s="12">
        <v>0.94817332200509763</v>
      </c>
      <c r="F25" s="12">
        <v>2.6860045519872975E-3</v>
      </c>
      <c r="G25" s="12">
        <v>-1.3920669300868766E-4</v>
      </c>
      <c r="H25" s="13">
        <v>-0.63</v>
      </c>
      <c r="I25" s="13">
        <f t="shared" si="4"/>
        <v>212.53695652875359</v>
      </c>
      <c r="J25" s="19" t="s">
        <v>52</v>
      </c>
      <c r="K25">
        <f t="shared" si="1"/>
        <v>-5.182667799490237E-2</v>
      </c>
      <c r="L25">
        <f t="shared" si="2"/>
        <v>2.6860045519872975E-3</v>
      </c>
      <c r="M25">
        <f t="shared" si="3"/>
        <v>-1.3920669300868766E-4</v>
      </c>
      <c r="N25">
        <v>227.80645161290323</v>
      </c>
      <c r="O25">
        <v>0.10639423779599261</v>
      </c>
    </row>
    <row r="26" spans="2:21" ht="15.75">
      <c r="B26" s="25">
        <v>24</v>
      </c>
      <c r="C26" s="18">
        <v>216</v>
      </c>
      <c r="D26" s="12">
        <f t="shared" si="0"/>
        <v>75.477707006369428</v>
      </c>
      <c r="E26" s="12">
        <v>0.94817332200509763</v>
      </c>
      <c r="F26" s="12">
        <v>2.6860045519872975E-3</v>
      </c>
      <c r="G26" s="12">
        <v>-1.3920669300868766E-4</v>
      </c>
      <c r="H26" s="13">
        <v>-0.67</v>
      </c>
      <c r="I26" s="13">
        <f t="shared" si="4"/>
        <v>211.56746477737903</v>
      </c>
      <c r="J26" s="19" t="s">
        <v>52</v>
      </c>
      <c r="K26">
        <f t="shared" si="1"/>
        <v>-5.182667799490237E-2</v>
      </c>
      <c r="L26">
        <f t="shared" si="2"/>
        <v>2.6860045519872975E-3</v>
      </c>
      <c r="M26">
        <f t="shared" si="3"/>
        <v>-1.3920669300868766E-4</v>
      </c>
      <c r="N26">
        <v>227.80645161290323</v>
      </c>
      <c r="O26">
        <v>0.10639423779599261</v>
      </c>
    </row>
    <row r="27" spans="2:21" ht="15.75">
      <c r="B27" s="25">
        <v>25</v>
      </c>
      <c r="C27" s="18">
        <v>212</v>
      </c>
      <c r="D27" s="12">
        <f t="shared" si="0"/>
        <v>78.662420382165607</v>
      </c>
      <c r="E27" s="12">
        <v>0.93061455678278104</v>
      </c>
      <c r="F27" s="12">
        <v>4.8143397304499158E-3</v>
      </c>
      <c r="G27" s="12">
        <v>-3.3404509599553383E-4</v>
      </c>
      <c r="H27" s="13">
        <v>-0.7</v>
      </c>
      <c r="I27" s="13">
        <f t="shared" si="4"/>
        <v>210.84034596384808</v>
      </c>
      <c r="J27" s="19" t="s">
        <v>52</v>
      </c>
      <c r="K27">
        <f t="shared" si="1"/>
        <v>-6.9385443217218956E-2</v>
      </c>
      <c r="L27">
        <f t="shared" si="2"/>
        <v>4.8143397304499158E-3</v>
      </c>
      <c r="M27">
        <f t="shared" si="3"/>
        <v>-3.3404509599553383E-4</v>
      </c>
      <c r="N27">
        <v>227.80645161290323</v>
      </c>
      <c r="O27">
        <v>0.10639423779599261</v>
      </c>
    </row>
    <row r="28" spans="2:21" ht="15.75">
      <c r="B28" s="25">
        <v>26</v>
      </c>
      <c r="C28" s="18">
        <v>207</v>
      </c>
      <c r="D28" s="12">
        <f t="shared" si="0"/>
        <v>81.847133757961785</v>
      </c>
      <c r="E28" s="12">
        <v>0.90866610025488526</v>
      </c>
      <c r="F28" s="12">
        <v>8.341881242650671E-3</v>
      </c>
      <c r="G28" s="12">
        <v>-7.6189654510190954E-4</v>
      </c>
      <c r="H28" s="13">
        <v>-0.73</v>
      </c>
      <c r="I28" s="13">
        <f t="shared" si="4"/>
        <v>210.11322715031716</v>
      </c>
      <c r="J28" s="19" t="s">
        <v>52</v>
      </c>
      <c r="K28">
        <f t="shared" si="1"/>
        <v>-9.1333899745114744E-2</v>
      </c>
      <c r="L28">
        <f t="shared" si="2"/>
        <v>8.341881242650671E-3</v>
      </c>
      <c r="M28">
        <f t="shared" si="3"/>
        <v>-7.6189654510190954E-4</v>
      </c>
      <c r="N28">
        <v>227.80645161290323</v>
      </c>
      <c r="O28">
        <v>0.10639423779599261</v>
      </c>
    </row>
    <row r="29" spans="2:21" ht="15.75">
      <c r="B29" s="25">
        <v>27</v>
      </c>
      <c r="C29" s="18">
        <v>206</v>
      </c>
      <c r="D29" s="12">
        <f t="shared" si="0"/>
        <v>85.031847133757964</v>
      </c>
      <c r="E29" s="12">
        <v>0.90427640894930617</v>
      </c>
      <c r="F29" s="12">
        <v>9.1630058836404734E-3</v>
      </c>
      <c r="G29" s="12">
        <v>-8.7711582800070222E-4</v>
      </c>
      <c r="H29" s="13">
        <v>-0.78</v>
      </c>
      <c r="I29" s="13">
        <f t="shared" si="4"/>
        <v>208.90136246109893</v>
      </c>
      <c r="J29" s="19" t="s">
        <v>52</v>
      </c>
      <c r="K29">
        <f t="shared" si="1"/>
        <v>-9.5723591050693835E-2</v>
      </c>
      <c r="L29">
        <f t="shared" si="2"/>
        <v>9.1630058836404734E-3</v>
      </c>
      <c r="M29">
        <f t="shared" si="3"/>
        <v>-8.7711582800070222E-4</v>
      </c>
      <c r="N29">
        <v>227.80645161290323</v>
      </c>
      <c r="O29">
        <v>0.10639423779599261</v>
      </c>
    </row>
    <row r="30" spans="2:21" ht="15.75">
      <c r="B30" s="25">
        <v>28</v>
      </c>
      <c r="C30" s="18">
        <v>205</v>
      </c>
      <c r="D30" s="12">
        <f t="shared" si="0"/>
        <v>88.216560509554142</v>
      </c>
      <c r="E30" s="12">
        <v>0.89988671764372696</v>
      </c>
      <c r="F30" s="12">
        <v>1.002266930414685E-2</v>
      </c>
      <c r="G30" s="12">
        <v>-1.0034023220096041E-3</v>
      </c>
      <c r="H30" s="13">
        <v>-0.82</v>
      </c>
      <c r="I30" s="13">
        <f t="shared" si="4"/>
        <v>207.93187070972434</v>
      </c>
      <c r="J30" s="19" t="s">
        <v>53</v>
      </c>
      <c r="K30">
        <f t="shared" si="1"/>
        <v>-0.10011328235627304</v>
      </c>
      <c r="L30">
        <f t="shared" si="2"/>
        <v>1.002266930414685E-2</v>
      </c>
      <c r="M30">
        <f t="shared" si="3"/>
        <v>-1.0034023220096041E-3</v>
      </c>
      <c r="N30">
        <v>227.80645161290323</v>
      </c>
      <c r="O30">
        <v>0.10639423779599261</v>
      </c>
    </row>
    <row r="31" spans="2:21" ht="15.75">
      <c r="B31" s="25">
        <v>29</v>
      </c>
      <c r="C31" s="18">
        <v>204</v>
      </c>
      <c r="D31" s="12">
        <f t="shared" si="0"/>
        <v>91.401273885350321</v>
      </c>
      <c r="E31" s="12">
        <v>0.89549702633814776</v>
      </c>
      <c r="F31" s="12">
        <v>1.0920871504169783E-2</v>
      </c>
      <c r="G31" s="12">
        <v>-1.1412635471647274E-3</v>
      </c>
      <c r="H31" s="13">
        <v>-0.86</v>
      </c>
      <c r="I31" s="13">
        <f t="shared" si="4"/>
        <v>206.96237895834977</v>
      </c>
      <c r="J31" s="19" t="s">
        <v>53</v>
      </c>
      <c r="K31">
        <f t="shared" si="1"/>
        <v>-0.10450297366185224</v>
      </c>
      <c r="L31">
        <f t="shared" si="2"/>
        <v>1.0920871504169783E-2</v>
      </c>
      <c r="M31">
        <f t="shared" si="3"/>
        <v>-1.1412635471647274E-3</v>
      </c>
      <c r="N31">
        <v>227.80645161290323</v>
      </c>
      <c r="O31">
        <v>0.10639423779599261</v>
      </c>
    </row>
    <row r="32" spans="2:21" ht="15.75">
      <c r="B32" s="25">
        <v>30</v>
      </c>
      <c r="C32" s="18">
        <v>203</v>
      </c>
      <c r="D32" s="12">
        <f t="shared" si="0"/>
        <v>94.585987261146499</v>
      </c>
      <c r="E32" s="12">
        <v>0.89110733503256867</v>
      </c>
      <c r="F32" s="12">
        <v>1.1857612483709246E-2</v>
      </c>
      <c r="G32" s="12">
        <v>-1.2912070235021821E-3</v>
      </c>
      <c r="H32" s="13">
        <v>-0.89</v>
      </c>
      <c r="I32" s="13">
        <f t="shared" si="4"/>
        <v>206.23526014481882</v>
      </c>
      <c r="J32" s="19" t="s">
        <v>53</v>
      </c>
      <c r="K32">
        <f t="shared" si="1"/>
        <v>-0.10889266496743133</v>
      </c>
      <c r="L32">
        <f t="shared" si="2"/>
        <v>1.1857612483709246E-2</v>
      </c>
      <c r="M32">
        <f t="shared" si="3"/>
        <v>-1.2912070235021821E-3</v>
      </c>
      <c r="N32">
        <v>227.80645161290323</v>
      </c>
      <c r="O32">
        <v>0.10639423779599261</v>
      </c>
    </row>
    <row r="33" spans="2:15" ht="16.5" thickBot="1">
      <c r="B33" s="26">
        <v>31</v>
      </c>
      <c r="C33" s="20">
        <v>196</v>
      </c>
      <c r="D33" s="22">
        <f t="shared" si="0"/>
        <v>97.770700636942678</v>
      </c>
      <c r="E33" s="22">
        <v>0.86037949589351459</v>
      </c>
      <c r="F33" s="22">
        <v>1.949388516694911E-2</v>
      </c>
      <c r="G33" s="22">
        <v>-2.721746074003373E-3</v>
      </c>
      <c r="H33" s="14">
        <v>-0.93</v>
      </c>
      <c r="I33" s="14">
        <f t="shared" si="4"/>
        <v>205.26576839344426</v>
      </c>
      <c r="J33" s="23" t="s">
        <v>53</v>
      </c>
      <c r="K33">
        <f t="shared" si="1"/>
        <v>-0.13962050410648541</v>
      </c>
      <c r="L33">
        <f t="shared" si="2"/>
        <v>1.949388516694911E-2</v>
      </c>
      <c r="M33">
        <f t="shared" si="3"/>
        <v>-2.721746074003373E-3</v>
      </c>
      <c r="N33">
        <v>227.80645161290323</v>
      </c>
      <c r="O33">
        <v>0.10639423779599261</v>
      </c>
    </row>
    <row r="34" spans="2:15" ht="15.75" thickTop="1">
      <c r="C34" s="1">
        <f>AVERAGE(C3:C33)</f>
        <v>227.80645161290323</v>
      </c>
      <c r="F34">
        <f>SUM(F3:F33)</f>
        <v>0.35091174892189692</v>
      </c>
      <c r="G34">
        <f>SUM(G3:G33)</f>
        <v>7.5931786341379814E-2</v>
      </c>
    </row>
    <row r="35" spans="2:15">
      <c r="F35">
        <f>F34/31</f>
        <v>1.1319733836190223E-2</v>
      </c>
      <c r="G35">
        <f>(31-1)*F37*F37*F37</f>
        <v>3.6130633606648983E-2</v>
      </c>
    </row>
    <row r="36" spans="2:15">
      <c r="G36">
        <f>G34/G35</f>
        <v>2.1015902230789103</v>
      </c>
    </row>
    <row r="37" spans="2:15">
      <c r="E37" t="s">
        <v>37</v>
      </c>
      <c r="F37">
        <f>SQRT(F35)</f>
        <v>0.10639423779599261</v>
      </c>
    </row>
    <row r="38" spans="2:15">
      <c r="E38" t="s">
        <v>38</v>
      </c>
      <c r="F38">
        <v>227.81</v>
      </c>
    </row>
    <row r="39" spans="2:15">
      <c r="E39" t="s">
        <v>39</v>
      </c>
      <c r="F39">
        <v>2.1015902230789103</v>
      </c>
    </row>
    <row r="41" spans="2:15">
      <c r="I41" t="s">
        <v>55</v>
      </c>
      <c r="J41" t="s">
        <v>56</v>
      </c>
      <c r="K41" t="s">
        <v>55</v>
      </c>
      <c r="L41" t="s">
        <v>57</v>
      </c>
    </row>
  </sheetData>
  <sortState ref="C3:C33">
    <sortCondition descending="1" ref="C3"/>
  </sortState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G33"/>
  <sheetViews>
    <sheetView workbookViewId="0">
      <selection activeCell="E2" sqref="E2:G32"/>
    </sheetView>
  </sheetViews>
  <sheetFormatPr defaultRowHeight="15"/>
  <sheetData>
    <row r="1" spans="3:7" ht="15.75" thickTop="1">
      <c r="C1" t="s">
        <v>33</v>
      </c>
      <c r="E1" t="s">
        <v>54</v>
      </c>
      <c r="F1" s="16" t="s">
        <v>45</v>
      </c>
    </row>
    <row r="2" spans="3:7">
      <c r="C2">
        <v>2.2875816993464051</v>
      </c>
      <c r="E2">
        <v>2.2875816993464051</v>
      </c>
      <c r="F2" s="11">
        <v>324</v>
      </c>
      <c r="G2">
        <v>291.59457327017441</v>
      </c>
    </row>
    <row r="3" spans="3:7">
      <c r="C3">
        <v>5.5555555555555554</v>
      </c>
      <c r="E3">
        <v>5.5555555555555554</v>
      </c>
      <c r="F3" s="11">
        <v>263</v>
      </c>
      <c r="G3">
        <v>231.63055796554741</v>
      </c>
    </row>
    <row r="4" spans="3:7">
      <c r="C4">
        <v>8.8235294117647065</v>
      </c>
      <c r="E4">
        <v>8.8235294117647065</v>
      </c>
      <c r="F4" s="11">
        <v>262</v>
      </c>
      <c r="G4">
        <v>254.12530121639551</v>
      </c>
    </row>
    <row r="5" spans="3:7">
      <c r="C5">
        <v>12.091503267973856</v>
      </c>
      <c r="E5">
        <v>12.091503267973856</v>
      </c>
      <c r="F5" s="11">
        <v>252</v>
      </c>
      <c r="G5">
        <v>232.34848878535615</v>
      </c>
    </row>
    <row r="6" spans="3:7">
      <c r="C6">
        <v>15.359477124183007</v>
      </c>
      <c r="E6">
        <v>15.359477124183007</v>
      </c>
      <c r="F6" s="11">
        <v>250</v>
      </c>
      <c r="G6">
        <v>239.44542186731391</v>
      </c>
    </row>
    <row r="7" spans="3:7">
      <c r="C7">
        <v>18.627450980392158</v>
      </c>
      <c r="E7">
        <v>18.627450980392158</v>
      </c>
      <c r="F7" s="11">
        <v>241</v>
      </c>
      <c r="G7">
        <v>246.54235494927161</v>
      </c>
    </row>
    <row r="8" spans="3:7">
      <c r="C8">
        <v>21.895424836601308</v>
      </c>
      <c r="E8">
        <v>21.895424836601308</v>
      </c>
      <c r="F8" s="11">
        <v>240</v>
      </c>
      <c r="G8">
        <v>229.01926678423064</v>
      </c>
    </row>
    <row r="9" spans="3:7">
      <c r="C9">
        <v>25.163398692810457</v>
      </c>
      <c r="E9">
        <v>25.163398692810457</v>
      </c>
      <c r="F9" s="11">
        <v>237</v>
      </c>
      <c r="G9">
        <v>227.86363895313954</v>
      </c>
    </row>
    <row r="10" spans="3:7">
      <c r="C10">
        <v>28.431372549019606</v>
      </c>
      <c r="E10">
        <v>28.431372549019606</v>
      </c>
      <c r="F10" s="11">
        <v>237</v>
      </c>
      <c r="G10">
        <v>229.00738575786576</v>
      </c>
    </row>
    <row r="11" spans="3:7">
      <c r="C11">
        <v>31.699346405228756</v>
      </c>
      <c r="E11">
        <v>31.699346405228756</v>
      </c>
      <c r="F11" s="11">
        <v>234</v>
      </c>
      <c r="G11">
        <v>228.03339505784103</v>
      </c>
    </row>
    <row r="12" spans="3:7">
      <c r="C12">
        <v>34.967320261437905</v>
      </c>
      <c r="E12">
        <v>34.967320261437905</v>
      </c>
      <c r="F12" s="11">
        <v>232</v>
      </c>
      <c r="G12">
        <v>228.46982475964444</v>
      </c>
    </row>
    <row r="13" spans="3:7">
      <c r="C13">
        <v>38.235294117647058</v>
      </c>
      <c r="E13">
        <v>38.235294117647058</v>
      </c>
      <c r="F13" s="11">
        <v>230</v>
      </c>
      <c r="G13">
        <v>228.90625446144787</v>
      </c>
    </row>
    <row r="14" spans="3:7">
      <c r="C14">
        <v>41.503267973856204</v>
      </c>
      <c r="E14">
        <v>41.503267973856204</v>
      </c>
      <c r="F14" s="11">
        <v>224</v>
      </c>
      <c r="G14">
        <v>227.72629428836149</v>
      </c>
    </row>
    <row r="15" spans="3:7">
      <c r="C15">
        <v>44.771241830065357</v>
      </c>
      <c r="E15">
        <v>44.771241830065357</v>
      </c>
      <c r="F15" s="11">
        <v>223</v>
      </c>
      <c r="G15">
        <v>227.55203923500983</v>
      </c>
    </row>
    <row r="16" spans="3:7">
      <c r="C16">
        <v>48.039215686274503</v>
      </c>
      <c r="E16">
        <v>48.039215686274503</v>
      </c>
      <c r="F16" s="11">
        <v>222</v>
      </c>
      <c r="G16">
        <v>227.3777841816582</v>
      </c>
    </row>
    <row r="17" spans="3:7">
      <c r="C17">
        <v>51.307189542483655</v>
      </c>
      <c r="E17">
        <v>51.307189542483655</v>
      </c>
      <c r="F17" s="11">
        <v>221</v>
      </c>
      <c r="G17">
        <v>227.63409752376995</v>
      </c>
    </row>
    <row r="18" spans="3:7">
      <c r="C18">
        <v>54.575163398692808</v>
      </c>
      <c r="E18">
        <v>54.575163398692808</v>
      </c>
      <c r="F18" s="11">
        <v>220</v>
      </c>
      <c r="G18">
        <v>227.20321230093683</v>
      </c>
    </row>
    <row r="19" spans="3:7">
      <c r="C19">
        <v>57.843137254901954</v>
      </c>
      <c r="E19">
        <v>57.843137254901954</v>
      </c>
      <c r="F19" s="11">
        <v>219</v>
      </c>
      <c r="G19">
        <v>226.77232707810367</v>
      </c>
    </row>
    <row r="20" spans="3:7">
      <c r="C20">
        <v>61.111111111111107</v>
      </c>
      <c r="E20">
        <v>61.111111111111107</v>
      </c>
      <c r="F20" s="11">
        <v>217</v>
      </c>
      <c r="G20">
        <v>227.60851371366425</v>
      </c>
    </row>
    <row r="21" spans="3:7">
      <c r="C21">
        <v>64.379084967320253</v>
      </c>
      <c r="E21">
        <v>64.379084967320253</v>
      </c>
      <c r="F21" s="11">
        <v>217</v>
      </c>
      <c r="G21">
        <v>227.0263434217849</v>
      </c>
    </row>
    <row r="22" spans="3:7">
      <c r="C22">
        <v>67.647058823529406</v>
      </c>
      <c r="E22">
        <v>67.647058823529406</v>
      </c>
      <c r="F22" s="11">
        <v>216</v>
      </c>
      <c r="G22">
        <v>226.44417312990555</v>
      </c>
    </row>
    <row r="23" spans="3:7">
      <c r="C23">
        <v>70.915032679738559</v>
      </c>
      <c r="E23">
        <v>70.915032679738559</v>
      </c>
      <c r="F23" s="11">
        <v>216</v>
      </c>
      <c r="G23">
        <v>227.63612521893626</v>
      </c>
    </row>
    <row r="24" spans="3:7">
      <c r="C24">
        <v>74.183006535947698</v>
      </c>
      <c r="E24">
        <v>74.183006535947698</v>
      </c>
      <c r="F24" s="11">
        <v>216</v>
      </c>
      <c r="G24">
        <v>227.02781666905415</v>
      </c>
    </row>
    <row r="25" spans="3:7">
      <c r="C25">
        <v>77.45098039215685</v>
      </c>
      <c r="E25">
        <v>77.45098039215685</v>
      </c>
      <c r="F25" s="11">
        <v>216</v>
      </c>
      <c r="G25">
        <v>227.30744850557807</v>
      </c>
    </row>
    <row r="26" spans="3:7">
      <c r="C26">
        <v>80.718954248366003</v>
      </c>
      <c r="E26">
        <v>80.718954248366003</v>
      </c>
      <c r="F26" s="11">
        <v>212</v>
      </c>
      <c r="G26">
        <v>227.64753100424653</v>
      </c>
    </row>
    <row r="27" spans="3:7">
      <c r="C27">
        <v>83.986928104575156</v>
      </c>
      <c r="E27">
        <v>83.986928104575156</v>
      </c>
      <c r="F27" s="11">
        <v>207</v>
      </c>
      <c r="G27">
        <v>226.92516460126154</v>
      </c>
    </row>
    <row r="28" spans="3:7">
      <c r="C28">
        <v>87.254901960784309</v>
      </c>
      <c r="E28">
        <v>87.254901960784309</v>
      </c>
      <c r="F28" s="11">
        <v>206</v>
      </c>
      <c r="G28">
        <v>226.20279819827658</v>
      </c>
    </row>
    <row r="29" spans="3:7">
      <c r="C29">
        <v>90.522875816993448</v>
      </c>
      <c r="E29">
        <v>90.522875816993448</v>
      </c>
      <c r="F29" s="11">
        <v>205</v>
      </c>
      <c r="G29">
        <v>227.69492837875819</v>
      </c>
    </row>
    <row r="30" spans="3:7">
      <c r="C30">
        <v>93.790849673202601</v>
      </c>
      <c r="E30">
        <v>93.790849673202601</v>
      </c>
      <c r="F30" s="11">
        <v>204</v>
      </c>
      <c r="G30">
        <v>226.99790816535162</v>
      </c>
    </row>
    <row r="31" spans="3:7">
      <c r="C31">
        <v>97.058823529411754</v>
      </c>
      <c r="E31">
        <v>97.058823529411754</v>
      </c>
      <c r="F31" s="11">
        <v>203</v>
      </c>
      <c r="G31">
        <v>227.79982200019165</v>
      </c>
    </row>
    <row r="32" spans="3:7" ht="15.75" thickBot="1">
      <c r="C32">
        <v>100.32679738562092</v>
      </c>
      <c r="E32">
        <v>100.32679738562092</v>
      </c>
      <c r="F32" s="21">
        <v>196</v>
      </c>
      <c r="G32">
        <v>227.47057939794809</v>
      </c>
    </row>
    <row r="33" ht="15.75" thickTop="1"/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2"/>
  <sheetViews>
    <sheetView topLeftCell="B1" workbookViewId="0">
      <selection activeCell="U18" sqref="U18"/>
    </sheetView>
  </sheetViews>
  <sheetFormatPr defaultRowHeight="15"/>
  <sheetData>
    <row r="1" spans="1:19">
      <c r="A1">
        <v>2.2292993630573248</v>
      </c>
      <c r="B1" s="11">
        <v>324</v>
      </c>
      <c r="C1">
        <v>338.81325714529265</v>
      </c>
    </row>
    <row r="2" spans="1:19">
      <c r="A2">
        <v>5.4140127388535033</v>
      </c>
      <c r="B2" s="11">
        <v>263</v>
      </c>
      <c r="C2">
        <v>274.82680155457035</v>
      </c>
    </row>
    <row r="3" spans="1:19">
      <c r="A3">
        <v>8.5987261146496827</v>
      </c>
      <c r="B3" s="11">
        <v>262</v>
      </c>
      <c r="C3">
        <v>263.92001935160636</v>
      </c>
    </row>
    <row r="4" spans="1:19">
      <c r="A4">
        <v>11.783439490445861</v>
      </c>
      <c r="B4" s="11">
        <v>252</v>
      </c>
      <c r="C4">
        <v>256.16408534060969</v>
      </c>
    </row>
    <row r="5" spans="1:19">
      <c r="A5">
        <v>14.96815286624204</v>
      </c>
      <c r="B5" s="11">
        <v>250</v>
      </c>
      <c r="C5">
        <v>250.83188070804951</v>
      </c>
    </row>
    <row r="6" spans="1:19">
      <c r="A6">
        <v>18.152866242038218</v>
      </c>
      <c r="B6" s="11">
        <v>241</v>
      </c>
      <c r="C6">
        <v>245.4996760754893</v>
      </c>
    </row>
    <row r="7" spans="1:19">
      <c r="A7">
        <v>21.337579617834397</v>
      </c>
      <c r="B7" s="11">
        <v>240</v>
      </c>
      <c r="C7">
        <v>244.2878113862711</v>
      </c>
    </row>
    <row r="8" spans="1:19">
      <c r="A8">
        <v>24.522292993630575</v>
      </c>
      <c r="B8" s="11">
        <v>237</v>
      </c>
      <c r="C8">
        <v>240.89459025646005</v>
      </c>
    </row>
    <row r="9" spans="1:19">
      <c r="A9">
        <v>27.70700636942675</v>
      </c>
      <c r="B9" s="11">
        <v>237</v>
      </c>
      <c r="C9">
        <v>237.50136912664902</v>
      </c>
    </row>
    <row r="10" spans="1:19">
      <c r="A10">
        <v>30.891719745222929</v>
      </c>
      <c r="B10" s="11">
        <v>234</v>
      </c>
      <c r="C10">
        <v>234.59289387252528</v>
      </c>
    </row>
    <row r="11" spans="1:19">
      <c r="A11">
        <v>34.076433121019107</v>
      </c>
      <c r="B11" s="11">
        <v>232</v>
      </c>
      <c r="C11">
        <v>231.68441861840154</v>
      </c>
    </row>
    <row r="12" spans="1:19">
      <c r="A12">
        <v>37.261146496815286</v>
      </c>
      <c r="B12" s="11">
        <v>230</v>
      </c>
      <c r="C12">
        <v>229.50306217780874</v>
      </c>
      <c r="S12" t="s">
        <v>63</v>
      </c>
    </row>
    <row r="13" spans="1:19">
      <c r="A13">
        <v>40.445859872611464</v>
      </c>
      <c r="B13" s="11">
        <v>224</v>
      </c>
      <c r="C13">
        <v>227.32170573721595</v>
      </c>
      <c r="S13" t="s">
        <v>64</v>
      </c>
    </row>
    <row r="14" spans="1:19">
      <c r="A14">
        <v>43.630573248407643</v>
      </c>
      <c r="B14" s="11">
        <v>223</v>
      </c>
      <c r="C14">
        <v>225.14034929662313</v>
      </c>
    </row>
    <row r="15" spans="1:19">
      <c r="A15">
        <v>46.815286624203821</v>
      </c>
      <c r="B15" s="11">
        <v>222</v>
      </c>
      <c r="C15">
        <v>223.44373873171762</v>
      </c>
    </row>
    <row r="16" spans="1:19">
      <c r="A16">
        <v>50</v>
      </c>
      <c r="B16" s="11">
        <v>221</v>
      </c>
      <c r="C16">
        <v>221.7471281668121</v>
      </c>
    </row>
    <row r="17" spans="1:3">
      <c r="A17">
        <v>53.184713375796179</v>
      </c>
      <c r="B17" s="11">
        <v>220</v>
      </c>
      <c r="C17">
        <v>220.05051760190659</v>
      </c>
    </row>
    <row r="18" spans="1:3">
      <c r="A18">
        <v>56.369426751592357</v>
      </c>
      <c r="B18" s="11">
        <v>219</v>
      </c>
      <c r="C18">
        <v>218.83865291268836</v>
      </c>
    </row>
    <row r="19" spans="1:3">
      <c r="A19">
        <v>59.554140127388536</v>
      </c>
      <c r="B19" s="11">
        <v>217</v>
      </c>
      <c r="C19">
        <v>217.38441528562649</v>
      </c>
    </row>
    <row r="20" spans="1:3">
      <c r="A20">
        <v>62.738853503184714</v>
      </c>
      <c r="B20" s="11">
        <v>217</v>
      </c>
      <c r="C20">
        <v>216.17255059640829</v>
      </c>
    </row>
    <row r="21" spans="1:3">
      <c r="A21">
        <v>65.923566878980893</v>
      </c>
      <c r="B21" s="11">
        <v>216</v>
      </c>
      <c r="C21">
        <v>214.96068590719005</v>
      </c>
    </row>
    <row r="22" spans="1:3">
      <c r="A22">
        <v>69.108280254777071</v>
      </c>
      <c r="B22" s="11">
        <v>216</v>
      </c>
      <c r="C22">
        <v>213.74882121797182</v>
      </c>
    </row>
    <row r="23" spans="1:3">
      <c r="A23">
        <v>72.29299363057325</v>
      </c>
      <c r="B23" s="11">
        <v>216</v>
      </c>
      <c r="C23">
        <v>212.53695652875359</v>
      </c>
    </row>
    <row r="24" spans="1:3">
      <c r="A24">
        <v>75.477707006369428</v>
      </c>
      <c r="B24" s="11">
        <v>216</v>
      </c>
      <c r="C24">
        <v>211.56746477737903</v>
      </c>
    </row>
    <row r="25" spans="1:3">
      <c r="A25">
        <v>78.662420382165607</v>
      </c>
      <c r="B25" s="11">
        <v>212</v>
      </c>
      <c r="C25">
        <v>210.84034596384808</v>
      </c>
    </row>
    <row r="26" spans="1:3">
      <c r="A26">
        <v>81.847133757961785</v>
      </c>
      <c r="B26" s="11">
        <v>207</v>
      </c>
      <c r="C26">
        <v>210.11322715031716</v>
      </c>
    </row>
    <row r="27" spans="1:3">
      <c r="A27">
        <v>85.031847133757964</v>
      </c>
      <c r="B27" s="11">
        <v>206</v>
      </c>
      <c r="C27">
        <v>208.90136246109893</v>
      </c>
    </row>
    <row r="28" spans="1:3">
      <c r="A28">
        <v>88.216560509554142</v>
      </c>
      <c r="B28" s="11">
        <v>205</v>
      </c>
      <c r="C28">
        <v>207.93187070972434</v>
      </c>
    </row>
    <row r="29" spans="1:3">
      <c r="A29">
        <v>91.401273885350321</v>
      </c>
      <c r="B29" s="11">
        <v>204</v>
      </c>
      <c r="C29">
        <v>206.96237895834977</v>
      </c>
    </row>
    <row r="30" spans="1:3">
      <c r="A30">
        <v>94.585987261146499</v>
      </c>
      <c r="B30" s="11">
        <v>203</v>
      </c>
      <c r="C30">
        <v>206.23526014481882</v>
      </c>
    </row>
    <row r="31" spans="1:3" ht="15.75" thickBot="1">
      <c r="A31">
        <v>97.770700636942678</v>
      </c>
      <c r="B31" s="21">
        <v>196</v>
      </c>
      <c r="C31">
        <v>205.26576839344426</v>
      </c>
    </row>
    <row r="32" spans="1:3" ht="15.75" thickTop="1"/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H34"/>
  <sheetViews>
    <sheetView workbookViewId="0">
      <selection activeCell="C7" sqref="C7"/>
    </sheetView>
  </sheetViews>
  <sheetFormatPr defaultRowHeight="15"/>
  <sheetData>
    <row r="3" spans="1:8">
      <c r="A3" t="s">
        <v>1</v>
      </c>
      <c r="B3" t="s">
        <v>0</v>
      </c>
      <c r="D3">
        <v>2.2292993630573248</v>
      </c>
      <c r="E3">
        <v>4.58</v>
      </c>
      <c r="H3" t="s">
        <v>58</v>
      </c>
    </row>
    <row r="4" spans="1:8">
      <c r="A4" t="s">
        <v>2</v>
      </c>
      <c r="B4">
        <v>250</v>
      </c>
      <c r="D4">
        <v>5.4140127388535033</v>
      </c>
      <c r="H4" t="s">
        <v>59</v>
      </c>
    </row>
    <row r="5" spans="1:8">
      <c r="A5" t="s">
        <v>3</v>
      </c>
      <c r="B5">
        <v>237</v>
      </c>
      <c r="D5">
        <v>8.5987261146496827</v>
      </c>
      <c r="H5" t="s">
        <v>60</v>
      </c>
    </row>
    <row r="6" spans="1:8">
      <c r="A6" t="s">
        <v>4</v>
      </c>
      <c r="B6">
        <v>216</v>
      </c>
      <c r="D6">
        <v>11.783439490445861</v>
      </c>
      <c r="H6" t="s">
        <v>61</v>
      </c>
    </row>
    <row r="7" spans="1:8">
      <c r="A7" t="s">
        <v>5</v>
      </c>
      <c r="B7">
        <v>216</v>
      </c>
      <c r="D7">
        <v>14.96815286624204</v>
      </c>
    </row>
    <row r="8" spans="1:8">
      <c r="A8" t="s">
        <v>6</v>
      </c>
      <c r="B8">
        <v>216</v>
      </c>
      <c r="D8">
        <v>18.152866242038218</v>
      </c>
      <c r="H8" t="s">
        <v>55</v>
      </c>
    </row>
    <row r="9" spans="1:8">
      <c r="A9" t="s">
        <v>7</v>
      </c>
      <c r="B9">
        <v>219</v>
      </c>
      <c r="D9">
        <v>21.337579617834397</v>
      </c>
    </row>
    <row r="10" spans="1:8">
      <c r="A10" t="s">
        <v>8</v>
      </c>
      <c r="B10">
        <v>216</v>
      </c>
      <c r="D10">
        <v>24.522292993630575</v>
      </c>
      <c r="H10" t="s">
        <v>62</v>
      </c>
    </row>
    <row r="11" spans="1:8">
      <c r="A11" t="s">
        <v>9</v>
      </c>
      <c r="B11">
        <v>237</v>
      </c>
      <c r="D11">
        <v>27.70700636942675</v>
      </c>
    </row>
    <row r="12" spans="1:8">
      <c r="A12" t="s">
        <v>10</v>
      </c>
      <c r="B12">
        <v>224</v>
      </c>
      <c r="D12">
        <v>30.891719745222929</v>
      </c>
    </row>
    <row r="13" spans="1:8">
      <c r="A13" t="s">
        <v>11</v>
      </c>
      <c r="B13">
        <v>205</v>
      </c>
      <c r="D13">
        <v>34.076433121019107</v>
      </c>
    </row>
    <row r="14" spans="1:8">
      <c r="A14" t="s">
        <v>12</v>
      </c>
      <c r="B14">
        <v>232</v>
      </c>
      <c r="D14">
        <v>37.261146496815286</v>
      </c>
    </row>
    <row r="15" spans="1:8">
      <c r="A15" t="s">
        <v>13</v>
      </c>
      <c r="B15">
        <v>252</v>
      </c>
      <c r="D15">
        <v>40.445859872611464</v>
      </c>
    </row>
    <row r="16" spans="1:8">
      <c r="A16" t="s">
        <v>14</v>
      </c>
      <c r="B16">
        <v>240</v>
      </c>
      <c r="D16">
        <v>43.630573248407643</v>
      </c>
    </row>
    <row r="17" spans="1:4">
      <c r="A17" t="s">
        <v>15</v>
      </c>
      <c r="B17">
        <v>230</v>
      </c>
      <c r="D17">
        <v>46.815286624203821</v>
      </c>
    </row>
    <row r="18" spans="1:4">
      <c r="A18" t="s">
        <v>16</v>
      </c>
      <c r="B18">
        <v>217</v>
      </c>
      <c r="D18">
        <v>50</v>
      </c>
    </row>
    <row r="19" spans="1:4">
      <c r="A19" t="s">
        <v>17</v>
      </c>
      <c r="B19">
        <v>203</v>
      </c>
      <c r="D19">
        <v>53.184713375796179</v>
      </c>
    </row>
    <row r="20" spans="1:4">
      <c r="A20" t="s">
        <v>18</v>
      </c>
      <c r="B20">
        <v>196</v>
      </c>
      <c r="D20">
        <v>56.369426751592357</v>
      </c>
    </row>
    <row r="21" spans="1:4">
      <c r="A21" t="s">
        <v>19</v>
      </c>
      <c r="B21">
        <v>223</v>
      </c>
      <c r="D21">
        <v>59.554140127388536</v>
      </c>
    </row>
    <row r="22" spans="1:4">
      <c r="A22" t="s">
        <v>20</v>
      </c>
      <c r="B22">
        <v>221</v>
      </c>
      <c r="D22">
        <v>62.738853503184714</v>
      </c>
    </row>
    <row r="23" spans="1:4">
      <c r="A23" t="s">
        <v>21</v>
      </c>
      <c r="B23">
        <v>222</v>
      </c>
      <c r="D23">
        <v>65.923566878980893</v>
      </c>
    </row>
    <row r="24" spans="1:4">
      <c r="A24" t="s">
        <v>22</v>
      </c>
      <c r="B24">
        <v>207</v>
      </c>
      <c r="D24">
        <v>69.108280254777071</v>
      </c>
    </row>
    <row r="25" spans="1:4">
      <c r="A25" t="s">
        <v>23</v>
      </c>
      <c r="B25">
        <v>204</v>
      </c>
      <c r="D25">
        <v>72.29299363057325</v>
      </c>
    </row>
    <row r="26" spans="1:4">
      <c r="A26" t="s">
        <v>24</v>
      </c>
      <c r="B26">
        <v>206</v>
      </c>
      <c r="D26">
        <v>75.477707006369428</v>
      </c>
    </row>
    <row r="27" spans="1:4">
      <c r="A27" t="s">
        <v>25</v>
      </c>
      <c r="B27">
        <v>212</v>
      </c>
      <c r="D27">
        <v>78.662420382165607</v>
      </c>
    </row>
    <row r="28" spans="1:4">
      <c r="A28" t="s">
        <v>26</v>
      </c>
      <c r="B28">
        <v>220</v>
      </c>
      <c r="D28">
        <v>81.847133757961785</v>
      </c>
    </row>
    <row r="29" spans="1:4">
      <c r="A29" t="s">
        <v>27</v>
      </c>
      <c r="B29">
        <v>217</v>
      </c>
      <c r="D29">
        <v>85.031847133757964</v>
      </c>
    </row>
    <row r="30" spans="1:4">
      <c r="A30" t="s">
        <v>28</v>
      </c>
      <c r="B30">
        <v>234</v>
      </c>
      <c r="D30">
        <v>88.216560509554142</v>
      </c>
    </row>
    <row r="31" spans="1:4">
      <c r="A31" t="s">
        <v>29</v>
      </c>
      <c r="B31">
        <v>241</v>
      </c>
      <c r="D31">
        <v>91.401273885350321</v>
      </c>
    </row>
    <row r="32" spans="1:4">
      <c r="A32" t="s">
        <v>30</v>
      </c>
      <c r="B32">
        <v>263</v>
      </c>
      <c r="D32">
        <v>94.585987261146499</v>
      </c>
    </row>
    <row r="33" spans="1:4">
      <c r="A33" t="s">
        <v>31</v>
      </c>
      <c r="B33">
        <v>262</v>
      </c>
      <c r="D33">
        <v>97.770700636942678</v>
      </c>
    </row>
    <row r="34" spans="1:4">
      <c r="A34" t="s">
        <v>32</v>
      </c>
      <c r="B34">
        <v>324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List3</vt:lpstr>
      <vt:lpstr>List1</vt:lpstr>
      <vt:lpstr>List4</vt:lpstr>
      <vt:lpstr>List2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2012-11-22T20:00:39Z</dcterms:modified>
</cp:coreProperties>
</file>