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9495" windowHeight="768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3"/>
  <c r="H19"/>
  <c r="H20"/>
  <c r="H21"/>
  <c r="H22"/>
  <c r="H23"/>
  <c r="H24"/>
  <c r="H25"/>
  <c r="H26"/>
  <c r="H27"/>
  <c r="H28"/>
  <c r="H29"/>
  <c r="H30"/>
  <c r="H31"/>
  <c r="H32"/>
  <c r="H33"/>
  <c r="H4"/>
  <c r="H5"/>
  <c r="H6"/>
  <c r="H7"/>
  <c r="H8"/>
  <c r="H9"/>
  <c r="H10"/>
  <c r="H11"/>
  <c r="H12"/>
  <c r="H13"/>
  <c r="H14"/>
  <c r="H15"/>
  <c r="H16"/>
  <c r="H17"/>
  <c r="H18"/>
  <c r="H3"/>
  <c r="G32"/>
  <c r="G33"/>
  <c r="G23"/>
  <c r="G24"/>
  <c r="G25"/>
  <c r="G26"/>
  <c r="G27"/>
  <c r="G28"/>
  <c r="G29"/>
  <c r="G30"/>
  <c r="G3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3"/>
  <c r="F25"/>
  <c r="F26"/>
  <c r="F27"/>
  <c r="F28"/>
  <c r="F29"/>
  <c r="F30"/>
  <c r="F31"/>
  <c r="F32"/>
  <c r="F3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3"/>
  <c r="E22"/>
  <c r="E23"/>
  <c r="E24"/>
  <c r="E25"/>
  <c r="E26"/>
  <c r="E27"/>
  <c r="E28"/>
  <c r="E29"/>
  <c r="E30"/>
  <c r="E31"/>
  <c r="E32"/>
  <c r="E33"/>
  <c r="E4"/>
  <c r="E5"/>
  <c r="E6"/>
  <c r="E7"/>
  <c r="E8"/>
  <c r="E9"/>
  <c r="E10"/>
  <c r="E11"/>
  <c r="E12"/>
  <c r="E13"/>
  <c r="E14"/>
  <c r="E15"/>
  <c r="E16"/>
  <c r="E17"/>
  <c r="E18"/>
  <c r="E19"/>
  <c r="E20"/>
  <c r="E21"/>
  <c r="E3"/>
  <c r="D23"/>
  <c r="D24"/>
  <c r="D25"/>
  <c r="D26"/>
  <c r="D27"/>
  <c r="D28"/>
  <c r="D29"/>
  <c r="D30"/>
  <c r="D31"/>
  <c r="D32"/>
  <c r="D33"/>
  <c r="D5"/>
  <c r="D6"/>
  <c r="D7"/>
  <c r="D8"/>
  <c r="D9"/>
  <c r="D10"/>
  <c r="D11"/>
  <c r="D12"/>
  <c r="D13"/>
  <c r="D14"/>
  <c r="D15"/>
  <c r="D16"/>
  <c r="D17"/>
  <c r="D18"/>
  <c r="D19"/>
  <c r="D20"/>
  <c r="D21"/>
  <c r="D22"/>
  <c r="D4"/>
  <c r="D3"/>
  <c r="F37"/>
  <c r="G34" l="1"/>
  <c r="F34" l="1"/>
  <c r="F38" s="1"/>
  <c r="F39" s="1"/>
</calcChain>
</file>

<file path=xl/sharedStrings.xml><?xml version="1.0" encoding="utf-8"?>
<sst xmlns="http://schemas.openxmlformats.org/spreadsheetml/2006/main" count="70" uniqueCount="36">
  <si>
    <t>V</t>
  </si>
  <si>
    <t>Stanice Brandýs nad Labem, květen 2005</t>
  </si>
  <si>
    <t>ki</t>
  </si>
  <si>
    <t>ki-1</t>
  </si>
  <si>
    <t>(ki-1)2</t>
  </si>
  <si>
    <t>(ki-1)3</t>
  </si>
  <si>
    <t>p[%]</t>
  </si>
  <si>
    <t>aritmetický průměr</t>
  </si>
  <si>
    <t>variační koeficient</t>
  </si>
  <si>
    <t>koeficient asymetrie</t>
  </si>
  <si>
    <t>průtok Q [m3/s]</t>
  </si>
  <si>
    <t>ki=Q/Q prům</t>
  </si>
  <si>
    <t>pravděpodobnostní překročení p=((m-0,3)/(n+0,4))*100%</t>
  </si>
  <si>
    <t>suma</t>
  </si>
  <si>
    <t>pořadí</t>
  </si>
  <si>
    <t>Určení pořadnic křivky překročení</t>
  </si>
  <si>
    <t>E</t>
  </si>
  <si>
    <t>kp=(E*v)+1</t>
  </si>
  <si>
    <t>Q=Qprům*kp</t>
  </si>
  <si>
    <t>Vodnost</t>
  </si>
  <si>
    <t>p [%]</t>
  </si>
  <si>
    <t>slovní označení</t>
  </si>
  <si>
    <t>symbol</t>
  </si>
  <si>
    <t>0 -10</t>
  </si>
  <si>
    <t>41 - 60</t>
  </si>
  <si>
    <t>61 - 90</t>
  </si>
  <si>
    <t>91 - 100</t>
  </si>
  <si>
    <t>mimořádně vodný</t>
  </si>
  <si>
    <t>vodný</t>
  </si>
  <si>
    <t>průměrně vodný</t>
  </si>
  <si>
    <t>málo vodný</t>
  </si>
  <si>
    <t>mimořádně málo vodný</t>
  </si>
  <si>
    <t>MS</t>
  </si>
  <si>
    <t>S</t>
  </si>
  <si>
    <t>P</t>
  </si>
  <si>
    <t>MV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</si>
</sst>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00"/>
    <numFmt numFmtId="165" formatCode="_-* #,##0.00000\ _K_č_-;\-* #,##0.00000\ _K_č_-;_-* &quot;-&quot;??\ _K_č_-;_-@_-"/>
    <numFmt numFmtId="167" formatCode="0.00000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1" applyNumberFormat="1" applyFont="1" applyBorder="1"/>
    <xf numFmtId="167" fontId="0" fillId="0" borderId="1" xfId="0" applyNumberFormat="1" applyBorder="1"/>
    <xf numFmtId="17" fontId="0" fillId="0" borderId="1" xfId="0" applyNumberFormat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topLeftCell="A19" workbookViewId="0">
      <selection activeCell="C8" sqref="C8"/>
    </sheetView>
  </sheetViews>
  <sheetFormatPr defaultRowHeight="15"/>
  <cols>
    <col min="3" max="3" width="13" customWidth="1"/>
    <col min="7" max="7" width="13.42578125" customWidth="1"/>
    <col min="13" max="13" width="10.5703125" customWidth="1"/>
    <col min="18" max="18" width="16.28515625" customWidth="1"/>
  </cols>
  <sheetData>
    <row r="1" spans="1:19">
      <c r="D1" t="s">
        <v>1</v>
      </c>
      <c r="K1" t="s">
        <v>15</v>
      </c>
      <c r="Q1" t="s">
        <v>19</v>
      </c>
    </row>
    <row r="2" spans="1:19">
      <c r="A2" t="s">
        <v>14</v>
      </c>
      <c r="B2" t="s">
        <v>0</v>
      </c>
      <c r="C2" s="2" t="s">
        <v>10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19</v>
      </c>
      <c r="K2" s="2" t="s">
        <v>6</v>
      </c>
      <c r="L2" s="2" t="s">
        <v>16</v>
      </c>
      <c r="M2" s="2" t="s">
        <v>17</v>
      </c>
      <c r="N2" s="2" t="s">
        <v>18</v>
      </c>
      <c r="Q2" s="2" t="s">
        <v>20</v>
      </c>
      <c r="R2" s="2" t="s">
        <v>21</v>
      </c>
      <c r="S2" s="2" t="s">
        <v>22</v>
      </c>
    </row>
    <row r="3" spans="1:19">
      <c r="A3">
        <v>1</v>
      </c>
      <c r="B3">
        <v>25</v>
      </c>
      <c r="C3" s="3">
        <v>166</v>
      </c>
      <c r="D3" s="4">
        <f>C3/94.04</f>
        <v>1.7652062951935346</v>
      </c>
      <c r="E3" s="4">
        <f>D3-1</f>
        <v>0.76520629519353456</v>
      </c>
      <c r="F3" s="4">
        <f>E3*E3</f>
        <v>0.58554067420381473</v>
      </c>
      <c r="G3" s="5">
        <f>F3*E3</f>
        <v>0.4480594099926255</v>
      </c>
      <c r="H3" s="3">
        <f>((A3-0.3)/31.4)*100</f>
        <v>2.2292993630573248</v>
      </c>
      <c r="I3" s="2" t="s">
        <v>35</v>
      </c>
      <c r="K3" s="2">
        <v>0.01</v>
      </c>
      <c r="L3" s="2">
        <v>4.6100000000000003</v>
      </c>
      <c r="M3" s="6">
        <f>(L3*0.195961)+1</f>
        <v>1.9033802099999999</v>
      </c>
      <c r="N3" s="3">
        <f>94.09*M3</f>
        <v>179.08904395889999</v>
      </c>
      <c r="Q3" s="2" t="s">
        <v>23</v>
      </c>
      <c r="R3" s="2" t="s">
        <v>27</v>
      </c>
      <c r="S3" s="2" t="s">
        <v>35</v>
      </c>
    </row>
    <row r="4" spans="1:19">
      <c r="A4">
        <v>2</v>
      </c>
      <c r="B4">
        <v>4</v>
      </c>
      <c r="C4" s="3">
        <v>120</v>
      </c>
      <c r="D4" s="4">
        <f>C4/94.04</f>
        <v>1.2760527435133984</v>
      </c>
      <c r="E4" s="4">
        <f t="shared" ref="E4:E33" si="0">D4-1</f>
        <v>0.27605274351339837</v>
      </c>
      <c r="F4" s="4">
        <f t="shared" ref="F4:F33" si="1">E4*E4</f>
        <v>7.6205117201274111E-2</v>
      </c>
      <c r="G4" s="5">
        <f t="shared" ref="G4:G33" si="2">F4*E4</f>
        <v>2.1036631673171786E-2</v>
      </c>
      <c r="H4" s="3">
        <f t="shared" ref="H4:H33" si="3">((A4-0.3)/31.4)*100</f>
        <v>5.4140127388535033</v>
      </c>
      <c r="I4" s="2" t="s">
        <v>35</v>
      </c>
      <c r="K4" s="2">
        <v>0.05</v>
      </c>
      <c r="L4" s="2">
        <v>3.93</v>
      </c>
      <c r="M4" s="6">
        <f t="shared" ref="M4:M23" si="4">(L4*0.195961)+1</f>
        <v>1.7701267299999999</v>
      </c>
      <c r="N4" s="3">
        <f t="shared" ref="N4:N23" si="5">94.09*M4</f>
        <v>166.55122402569998</v>
      </c>
      <c r="Q4" s="7">
        <v>14916</v>
      </c>
      <c r="R4" s="2" t="s">
        <v>28</v>
      </c>
      <c r="S4" s="2" t="s">
        <v>0</v>
      </c>
    </row>
    <row r="5" spans="1:19">
      <c r="A5">
        <v>3</v>
      </c>
      <c r="B5">
        <v>26</v>
      </c>
      <c r="C5" s="3">
        <v>112</v>
      </c>
      <c r="D5" s="4">
        <f t="shared" ref="D5:D22" si="6">C5/94.04</f>
        <v>1.1909825606125053</v>
      </c>
      <c r="E5" s="4">
        <f t="shared" si="0"/>
        <v>0.19098256061250529</v>
      </c>
      <c r="F5" s="4">
        <f t="shared" si="1"/>
        <v>3.6474338458109261E-2</v>
      </c>
      <c r="G5" s="5">
        <f t="shared" si="2"/>
        <v>6.9659625553768851E-3</v>
      </c>
      <c r="H5" s="3">
        <f t="shared" si="3"/>
        <v>8.5987261146496827</v>
      </c>
      <c r="I5" s="2" t="s">
        <v>35</v>
      </c>
      <c r="K5" s="2">
        <v>0.1</v>
      </c>
      <c r="L5" s="2">
        <v>3.66</v>
      </c>
      <c r="M5" s="6">
        <f t="shared" si="4"/>
        <v>1.71721726</v>
      </c>
      <c r="N5" s="3">
        <f t="shared" si="5"/>
        <v>161.57297199339999</v>
      </c>
      <c r="Q5" s="2" t="s">
        <v>24</v>
      </c>
      <c r="R5" s="2" t="s">
        <v>29</v>
      </c>
      <c r="S5" s="2" t="s">
        <v>34</v>
      </c>
    </row>
    <row r="6" spans="1:19">
      <c r="A6">
        <v>4</v>
      </c>
      <c r="B6">
        <v>5</v>
      </c>
      <c r="C6" s="3">
        <v>111</v>
      </c>
      <c r="D6" s="4">
        <f t="shared" si="6"/>
        <v>1.1803487877498935</v>
      </c>
      <c r="E6" s="4">
        <f t="shared" si="0"/>
        <v>0.18034878774989349</v>
      </c>
      <c r="F6" s="4">
        <f t="shared" si="1"/>
        <v>3.252568524285613E-2</v>
      </c>
      <c r="G6" s="5">
        <f t="shared" si="2"/>
        <v>5.8659679042837032E-3</v>
      </c>
      <c r="H6" s="3">
        <f t="shared" si="3"/>
        <v>11.783439490445861</v>
      </c>
      <c r="I6" s="2" t="s">
        <v>0</v>
      </c>
      <c r="K6" s="2">
        <v>1</v>
      </c>
      <c r="L6" s="2">
        <v>2.61</v>
      </c>
      <c r="M6" s="6">
        <f t="shared" si="4"/>
        <v>1.5114582099999998</v>
      </c>
      <c r="N6" s="3">
        <f t="shared" si="5"/>
        <v>142.2131029789</v>
      </c>
      <c r="Q6" s="2" t="s">
        <v>25</v>
      </c>
      <c r="R6" s="2" t="s">
        <v>30</v>
      </c>
      <c r="S6" s="2" t="s">
        <v>33</v>
      </c>
    </row>
    <row r="7" spans="1:19">
      <c r="A7">
        <v>5</v>
      </c>
      <c r="B7">
        <v>19</v>
      </c>
      <c r="C7" s="3">
        <v>111</v>
      </c>
      <c r="D7" s="4">
        <f t="shared" si="6"/>
        <v>1.1803487877498935</v>
      </c>
      <c r="E7" s="4">
        <f t="shared" si="0"/>
        <v>0.18034878774989349</v>
      </c>
      <c r="F7" s="4">
        <f t="shared" si="1"/>
        <v>3.252568524285613E-2</v>
      </c>
      <c r="G7" s="5">
        <f t="shared" si="2"/>
        <v>5.8659679042837032E-3</v>
      </c>
      <c r="H7" s="3">
        <f t="shared" si="3"/>
        <v>14.96815286624204</v>
      </c>
      <c r="I7" s="2" t="s">
        <v>0</v>
      </c>
      <c r="K7" s="2">
        <v>3</v>
      </c>
      <c r="L7" s="2">
        <v>2.04</v>
      </c>
      <c r="M7" s="6">
        <f t="shared" si="4"/>
        <v>1.3997604400000001</v>
      </c>
      <c r="N7" s="3">
        <f t="shared" si="5"/>
        <v>131.70345979960001</v>
      </c>
      <c r="Q7" s="2" t="s">
        <v>26</v>
      </c>
      <c r="R7" s="2" t="s">
        <v>31</v>
      </c>
      <c r="S7" s="2" t="s">
        <v>32</v>
      </c>
    </row>
    <row r="8" spans="1:19">
      <c r="A8">
        <v>6</v>
      </c>
      <c r="B8">
        <v>3</v>
      </c>
      <c r="C8" s="3">
        <v>110</v>
      </c>
      <c r="D8" s="4">
        <f t="shared" si="6"/>
        <v>1.1697150148872819</v>
      </c>
      <c r="E8" s="4">
        <f t="shared" si="0"/>
        <v>0.16971501488728191</v>
      </c>
      <c r="F8" s="4">
        <f t="shared" si="1"/>
        <v>2.8803186278190319E-2</v>
      </c>
      <c r="G8" s="5">
        <f t="shared" si="2"/>
        <v>4.8883331880042241E-3</v>
      </c>
      <c r="H8" s="3">
        <f t="shared" si="3"/>
        <v>18.152866242038218</v>
      </c>
      <c r="I8" s="2" t="s">
        <v>0</v>
      </c>
      <c r="K8" s="2">
        <v>5</v>
      </c>
      <c r="L8" s="2">
        <v>1.75</v>
      </c>
      <c r="M8" s="6">
        <f t="shared" si="4"/>
        <v>1.34293175</v>
      </c>
      <c r="N8" s="3">
        <f t="shared" si="5"/>
        <v>126.3564483575</v>
      </c>
    </row>
    <row r="9" spans="1:19">
      <c r="A9">
        <v>7</v>
      </c>
      <c r="B9">
        <v>6</v>
      </c>
      <c r="C9" s="3">
        <v>108</v>
      </c>
      <c r="D9" s="4">
        <f t="shared" si="6"/>
        <v>1.1484474691620585</v>
      </c>
      <c r="E9" s="4">
        <f t="shared" si="0"/>
        <v>0.14844746916205853</v>
      </c>
      <c r="F9" s="4">
        <f t="shared" si="1"/>
        <v>2.2036651100620318E-2</v>
      </c>
      <c r="G9" s="5">
        <f t="shared" si="2"/>
        <v>3.2712850846943779E-3</v>
      </c>
      <c r="H9" s="3">
        <f t="shared" si="3"/>
        <v>21.337579617834397</v>
      </c>
      <c r="I9" s="2" t="s">
        <v>0</v>
      </c>
      <c r="K9" s="2">
        <v>10</v>
      </c>
      <c r="L9" s="2">
        <v>1.32</v>
      </c>
      <c r="M9" s="6">
        <f t="shared" si="4"/>
        <v>1.2586685200000001</v>
      </c>
      <c r="N9" s="3">
        <f t="shared" si="5"/>
        <v>118.42812104680002</v>
      </c>
    </row>
    <row r="10" spans="1:19">
      <c r="A10">
        <v>8</v>
      </c>
      <c r="B10">
        <v>24</v>
      </c>
      <c r="C10" s="3">
        <v>106</v>
      </c>
      <c r="D10" s="4">
        <f t="shared" si="6"/>
        <v>1.1271799234368354</v>
      </c>
      <c r="E10" s="4">
        <f t="shared" si="0"/>
        <v>0.12717992343683537</v>
      </c>
      <c r="F10" s="4">
        <f t="shared" si="1"/>
        <v>1.6174732925399306E-2</v>
      </c>
      <c r="G10" s="5">
        <f t="shared" si="2"/>
        <v>2.0571012950635439E-3</v>
      </c>
      <c r="H10" s="3">
        <f t="shared" si="3"/>
        <v>24.522292993630575</v>
      </c>
      <c r="I10" s="2" t="s">
        <v>0</v>
      </c>
      <c r="K10" s="2">
        <v>20</v>
      </c>
      <c r="L10" s="2">
        <v>0.84</v>
      </c>
      <c r="M10" s="6">
        <f t="shared" si="4"/>
        <v>1.16460724</v>
      </c>
      <c r="N10" s="3">
        <f t="shared" si="5"/>
        <v>109.57789521160001</v>
      </c>
    </row>
    <row r="11" spans="1:19">
      <c r="A11">
        <v>9</v>
      </c>
      <c r="B11">
        <v>18</v>
      </c>
      <c r="C11" s="3">
        <v>99.4</v>
      </c>
      <c r="D11" s="4">
        <f t="shared" si="6"/>
        <v>1.0569970225435985</v>
      </c>
      <c r="E11" s="4">
        <f t="shared" si="0"/>
        <v>5.6997022543598508E-2</v>
      </c>
      <c r="F11" s="4">
        <f t="shared" si="1"/>
        <v>3.2486605788354765E-3</v>
      </c>
      <c r="G11" s="5">
        <f t="shared" si="2"/>
        <v>1.8516398024838544E-4</v>
      </c>
      <c r="H11" s="3">
        <f t="shared" si="3"/>
        <v>27.70700636942675</v>
      </c>
      <c r="I11" s="2" t="s">
        <v>0</v>
      </c>
      <c r="K11" s="2">
        <v>25</v>
      </c>
      <c r="L11" s="2">
        <v>0.63</v>
      </c>
      <c r="M11" s="6">
        <f t="shared" si="4"/>
        <v>1.1234554299999999</v>
      </c>
      <c r="N11" s="3">
        <f t="shared" si="5"/>
        <v>105.70592140869999</v>
      </c>
    </row>
    <row r="12" spans="1:19">
      <c r="A12">
        <v>10</v>
      </c>
      <c r="B12">
        <v>10</v>
      </c>
      <c r="C12" s="3">
        <v>98.4</v>
      </c>
      <c r="D12" s="4">
        <f t="shared" si="6"/>
        <v>1.0463632496809867</v>
      </c>
      <c r="E12" s="4">
        <f t="shared" si="0"/>
        <v>4.6363249680986707E-2</v>
      </c>
      <c r="F12" s="4">
        <f t="shared" si="1"/>
        <v>2.1495509209815138E-3</v>
      </c>
      <c r="G12" s="5">
        <f t="shared" si="2"/>
        <v>9.9660166051460848E-5</v>
      </c>
      <c r="H12" s="3">
        <f t="shared" si="3"/>
        <v>30.891719745222929</v>
      </c>
      <c r="I12" s="2" t="s">
        <v>0</v>
      </c>
      <c r="K12" s="2">
        <v>30</v>
      </c>
      <c r="L12" s="2">
        <v>0.47</v>
      </c>
      <c r="M12" s="6">
        <f t="shared" si="4"/>
        <v>1.0921016699999999</v>
      </c>
      <c r="N12" s="3">
        <f t="shared" si="5"/>
        <v>102.7558461303</v>
      </c>
    </row>
    <row r="13" spans="1:19">
      <c r="A13">
        <v>11</v>
      </c>
      <c r="B13">
        <v>16</v>
      </c>
      <c r="C13" s="3">
        <v>93.5</v>
      </c>
      <c r="D13" s="4">
        <f t="shared" si="6"/>
        <v>0.99425776265418964</v>
      </c>
      <c r="E13" s="4">
        <f t="shared" si="0"/>
        <v>-5.7422373458103637E-3</v>
      </c>
      <c r="F13" s="4">
        <f t="shared" si="1"/>
        <v>3.2973289735619249E-5</v>
      </c>
      <c r="G13" s="5">
        <f t="shared" si="2"/>
        <v>-1.893404557340984E-7</v>
      </c>
      <c r="H13" s="3">
        <f t="shared" si="3"/>
        <v>34.076433121019107</v>
      </c>
      <c r="I13" s="2" t="s">
        <v>0</v>
      </c>
      <c r="K13" s="2">
        <v>40</v>
      </c>
      <c r="L13" s="2">
        <v>0.19</v>
      </c>
      <c r="M13" s="6">
        <f t="shared" si="4"/>
        <v>1.0372325899999999</v>
      </c>
      <c r="N13" s="3">
        <f t="shared" si="5"/>
        <v>97.593214393099998</v>
      </c>
    </row>
    <row r="14" spans="1:19">
      <c r="A14">
        <v>12</v>
      </c>
      <c r="B14">
        <v>11</v>
      </c>
      <c r="C14" s="3">
        <v>93</v>
      </c>
      <c r="D14" s="4">
        <f t="shared" si="6"/>
        <v>0.98894087622288385</v>
      </c>
      <c r="E14" s="4">
        <f t="shared" si="0"/>
        <v>-1.1059123777116153E-2</v>
      </c>
      <c r="F14" s="4">
        <f t="shared" si="1"/>
        <v>1.2230421871757584E-4</v>
      </c>
      <c r="G14" s="5">
        <f t="shared" si="2"/>
        <v>-1.3525774932611576E-6</v>
      </c>
      <c r="H14" s="3">
        <f t="shared" si="3"/>
        <v>37.261146496815286</v>
      </c>
      <c r="I14" s="2" t="s">
        <v>0</v>
      </c>
      <c r="K14" s="2">
        <v>50</v>
      </c>
      <c r="L14" s="2">
        <v>-7.0000000000000007E-2</v>
      </c>
      <c r="M14" s="6">
        <f t="shared" si="4"/>
        <v>0.98628273</v>
      </c>
      <c r="N14" s="3">
        <f t="shared" si="5"/>
        <v>92.799342065700003</v>
      </c>
    </row>
    <row r="15" spans="1:19">
      <c r="A15">
        <v>13</v>
      </c>
      <c r="B15">
        <v>17</v>
      </c>
      <c r="C15" s="3">
        <v>93</v>
      </c>
      <c r="D15" s="4">
        <f t="shared" si="6"/>
        <v>0.98894087622288385</v>
      </c>
      <c r="E15" s="4">
        <f t="shared" si="0"/>
        <v>-1.1059123777116153E-2</v>
      </c>
      <c r="F15" s="4">
        <f t="shared" si="1"/>
        <v>1.2230421871757584E-4</v>
      </c>
      <c r="G15" s="5">
        <f t="shared" si="2"/>
        <v>-1.3525774932611576E-6</v>
      </c>
      <c r="H15" s="3">
        <f t="shared" si="3"/>
        <v>40.445859872611464</v>
      </c>
      <c r="I15" s="2" t="s">
        <v>0</v>
      </c>
      <c r="K15" s="2">
        <v>60</v>
      </c>
      <c r="L15" s="2">
        <v>-0.31</v>
      </c>
      <c r="M15" s="6">
        <f t="shared" si="4"/>
        <v>0.93925208999999998</v>
      </c>
      <c r="N15" s="3">
        <f t="shared" si="5"/>
        <v>88.3742291481</v>
      </c>
    </row>
    <row r="16" spans="1:19">
      <c r="A16">
        <v>14</v>
      </c>
      <c r="B16">
        <v>27</v>
      </c>
      <c r="C16" s="3">
        <v>92.1</v>
      </c>
      <c r="D16" s="4">
        <f t="shared" si="6"/>
        <v>0.97937048064653331</v>
      </c>
      <c r="E16" s="4">
        <f t="shared" si="0"/>
        <v>-2.0629519353466685E-2</v>
      </c>
      <c r="F16" s="4">
        <f t="shared" si="1"/>
        <v>4.2557706875505651E-4</v>
      </c>
      <c r="G16" s="5">
        <f t="shared" si="2"/>
        <v>-8.7794503762740608E-6</v>
      </c>
      <c r="H16" s="3">
        <f t="shared" si="3"/>
        <v>43.630573248407643</v>
      </c>
      <c r="I16" s="2" t="s">
        <v>34</v>
      </c>
      <c r="K16" s="2">
        <v>70</v>
      </c>
      <c r="L16" s="2">
        <v>-0.56999999999999995</v>
      </c>
      <c r="M16" s="6">
        <f t="shared" si="4"/>
        <v>0.88830222999999997</v>
      </c>
      <c r="N16" s="3">
        <f t="shared" si="5"/>
        <v>83.580356820700004</v>
      </c>
    </row>
    <row r="17" spans="1:14">
      <c r="A17">
        <v>15</v>
      </c>
      <c r="B17">
        <v>2</v>
      </c>
      <c r="C17" s="3">
        <v>88.7</v>
      </c>
      <c r="D17" s="4">
        <f t="shared" si="6"/>
        <v>0.94321565291365372</v>
      </c>
      <c r="E17" s="4">
        <f t="shared" si="0"/>
        <v>-5.6784347086346276E-2</v>
      </c>
      <c r="F17" s="4">
        <f t="shared" si="1"/>
        <v>3.224462074022643E-3</v>
      </c>
      <c r="G17" s="5">
        <f t="shared" si="2"/>
        <v>-1.8309897357806173E-4</v>
      </c>
      <c r="H17" s="3">
        <f t="shared" si="3"/>
        <v>46.815286624203821</v>
      </c>
      <c r="I17" s="2" t="s">
        <v>34</v>
      </c>
      <c r="K17" s="2">
        <v>75</v>
      </c>
      <c r="L17" s="2">
        <v>-0.71</v>
      </c>
      <c r="M17" s="6">
        <f t="shared" si="4"/>
        <v>0.86086769000000007</v>
      </c>
      <c r="N17" s="3">
        <f t="shared" si="5"/>
        <v>80.999040952100003</v>
      </c>
    </row>
    <row r="18" spans="1:14">
      <c r="A18">
        <v>16</v>
      </c>
      <c r="B18">
        <v>9</v>
      </c>
      <c r="C18" s="3">
        <v>87.3</v>
      </c>
      <c r="D18" s="4">
        <f t="shared" si="6"/>
        <v>0.9283283709059974</v>
      </c>
      <c r="E18" s="4">
        <f t="shared" si="0"/>
        <v>-7.1671629094002598E-2</v>
      </c>
      <c r="F18" s="4">
        <f t="shared" si="1"/>
        <v>5.1368224169882799E-3</v>
      </c>
      <c r="G18" s="5">
        <f t="shared" si="2"/>
        <v>-3.6816443099214197E-4</v>
      </c>
      <c r="H18" s="3">
        <f t="shared" si="3"/>
        <v>50</v>
      </c>
      <c r="I18" s="2" t="s">
        <v>34</v>
      </c>
      <c r="K18" s="2">
        <v>80</v>
      </c>
      <c r="L18" s="2">
        <v>-0.85</v>
      </c>
      <c r="M18" s="6">
        <f t="shared" si="4"/>
        <v>0.83343315000000007</v>
      </c>
      <c r="N18" s="3">
        <f t="shared" si="5"/>
        <v>78.417725083500002</v>
      </c>
    </row>
    <row r="19" spans="1:14">
      <c r="A19">
        <v>17</v>
      </c>
      <c r="B19">
        <v>13</v>
      </c>
      <c r="C19" s="3">
        <v>87.2</v>
      </c>
      <c r="D19" s="4">
        <f t="shared" si="6"/>
        <v>0.92726499361973624</v>
      </c>
      <c r="E19" s="4">
        <f t="shared" si="0"/>
        <v>-7.2735006380263756E-2</v>
      </c>
      <c r="F19" s="4">
        <f t="shared" si="1"/>
        <v>5.2903811531370094E-3</v>
      </c>
      <c r="G19" s="5">
        <f t="shared" si="2"/>
        <v>-3.8479590692744748E-4</v>
      </c>
      <c r="H19" s="3">
        <f>((A19-0.3)/31.4)*100</f>
        <v>53.184713375796179</v>
      </c>
      <c r="I19" s="2" t="s">
        <v>34</v>
      </c>
      <c r="K19" s="2">
        <v>90</v>
      </c>
      <c r="L19" s="2">
        <v>-1.23</v>
      </c>
      <c r="M19" s="6">
        <f t="shared" si="4"/>
        <v>0.75896797000000005</v>
      </c>
      <c r="N19" s="3">
        <f t="shared" si="5"/>
        <v>71.411296297300012</v>
      </c>
    </row>
    <row r="20" spans="1:14">
      <c r="A20">
        <v>18</v>
      </c>
      <c r="B20">
        <v>1</v>
      </c>
      <c r="C20" s="3">
        <v>86.8</v>
      </c>
      <c r="D20" s="4">
        <f t="shared" si="6"/>
        <v>0.9230114844746915</v>
      </c>
      <c r="E20" s="4">
        <f t="shared" si="0"/>
        <v>-7.6988515525308499E-2</v>
      </c>
      <c r="F20" s="4">
        <f t="shared" si="1"/>
        <v>5.9272315227906673E-3</v>
      </c>
      <c r="G20" s="5">
        <f t="shared" si="2"/>
        <v>-4.5632875611446725E-4</v>
      </c>
      <c r="H20" s="3">
        <f t="shared" si="3"/>
        <v>56.369426751592357</v>
      </c>
      <c r="I20" s="2" t="s">
        <v>34</v>
      </c>
      <c r="K20" s="2">
        <v>95</v>
      </c>
      <c r="L20" s="2">
        <v>-1.52</v>
      </c>
      <c r="M20" s="6">
        <f t="shared" si="4"/>
        <v>0.70213927999999992</v>
      </c>
      <c r="N20" s="3">
        <f t="shared" si="5"/>
        <v>66.0642848552</v>
      </c>
    </row>
    <row r="21" spans="1:14">
      <c r="A21">
        <v>19</v>
      </c>
      <c r="B21">
        <v>20</v>
      </c>
      <c r="C21" s="3">
        <v>86.8</v>
      </c>
      <c r="D21" s="4">
        <f t="shared" si="6"/>
        <v>0.9230114844746915</v>
      </c>
      <c r="E21" s="4">
        <f t="shared" si="0"/>
        <v>-7.6988515525308499E-2</v>
      </c>
      <c r="F21" s="4">
        <f t="shared" si="1"/>
        <v>5.9272315227906673E-3</v>
      </c>
      <c r="G21" s="5">
        <f t="shared" si="2"/>
        <v>-4.5632875611446725E-4</v>
      </c>
      <c r="H21" s="3">
        <f t="shared" si="3"/>
        <v>59.554140127388536</v>
      </c>
      <c r="I21" s="2" t="s">
        <v>34</v>
      </c>
      <c r="K21" s="2">
        <v>97</v>
      </c>
      <c r="L21" s="2">
        <v>-1.7</v>
      </c>
      <c r="M21" s="6">
        <f t="shared" si="4"/>
        <v>0.66686630000000002</v>
      </c>
      <c r="N21" s="3">
        <f t="shared" si="5"/>
        <v>62.745450167000001</v>
      </c>
    </row>
    <row r="22" spans="1:14">
      <c r="A22">
        <v>20</v>
      </c>
      <c r="B22">
        <v>8</v>
      </c>
      <c r="C22" s="3">
        <v>86.6</v>
      </c>
      <c r="D22" s="4">
        <f t="shared" si="6"/>
        <v>0.92088472990216919</v>
      </c>
      <c r="E22" s="4">
        <f>D22-1</f>
        <v>-7.9115270097830814E-2</v>
      </c>
      <c r="F22" s="4">
        <f t="shared" si="1"/>
        <v>6.2592259626527225E-3</v>
      </c>
      <c r="G22" s="5">
        <f t="shared" si="2"/>
        <v>-4.9520035263862523E-4</v>
      </c>
      <c r="H22" s="3">
        <f t="shared" si="3"/>
        <v>62.738853503184714</v>
      </c>
      <c r="I22" s="2" t="s">
        <v>33</v>
      </c>
      <c r="K22" s="2">
        <v>99</v>
      </c>
      <c r="L22" s="2">
        <v>-2.0299999999999998</v>
      </c>
      <c r="M22" s="6">
        <f t="shared" si="4"/>
        <v>0.60219917000000001</v>
      </c>
      <c r="N22" s="3">
        <f t="shared" si="5"/>
        <v>56.660919905300005</v>
      </c>
    </row>
    <row r="23" spans="1:14">
      <c r="A23">
        <v>21</v>
      </c>
      <c r="B23">
        <v>7</v>
      </c>
      <c r="C23" s="3">
        <v>85.7</v>
      </c>
      <c r="D23" s="4">
        <f>C23/94.04</f>
        <v>0.91131433432581876</v>
      </c>
      <c r="E23" s="4">
        <f t="shared" si="0"/>
        <v>-8.8685665674181235E-2</v>
      </c>
      <c r="F23" s="4">
        <f t="shared" si="1"/>
        <v>7.8651472960726485E-3</v>
      </c>
      <c r="G23" s="5">
        <f t="shared" si="2"/>
        <v>-6.9752582357768939E-4</v>
      </c>
      <c r="H23" s="3">
        <f t="shared" si="3"/>
        <v>65.923566878980893</v>
      </c>
      <c r="I23" s="2" t="s">
        <v>33</v>
      </c>
      <c r="K23" s="2">
        <v>99.9</v>
      </c>
      <c r="L23" s="2">
        <v>-2.54</v>
      </c>
      <c r="M23" s="6">
        <f t="shared" si="4"/>
        <v>0.50225905999999998</v>
      </c>
      <c r="N23" s="3">
        <f t="shared" si="5"/>
        <v>47.257554955399996</v>
      </c>
    </row>
    <row r="24" spans="1:14">
      <c r="A24">
        <v>22</v>
      </c>
      <c r="B24">
        <v>14</v>
      </c>
      <c r="C24" s="3">
        <v>84.9</v>
      </c>
      <c r="D24" s="4">
        <f>C24/94.04</f>
        <v>0.9028073160357295</v>
      </c>
      <c r="E24" s="4">
        <f t="shared" si="0"/>
        <v>-9.7192683964270499E-2</v>
      </c>
      <c r="F24" s="4">
        <f t="shared" si="1"/>
        <v>9.4464178161785643E-3</v>
      </c>
      <c r="G24" s="5">
        <f t="shared" si="2"/>
        <v>-9.1812270140229752E-4</v>
      </c>
      <c r="H24" s="3">
        <f t="shared" si="3"/>
        <v>69.108280254777071</v>
      </c>
      <c r="I24" s="2" t="s">
        <v>33</v>
      </c>
    </row>
    <row r="25" spans="1:14">
      <c r="A25">
        <v>23</v>
      </c>
      <c r="B25">
        <v>23</v>
      </c>
      <c r="C25" s="3">
        <v>84.2</v>
      </c>
      <c r="D25" s="4">
        <f t="shared" ref="D25:D33" si="7">C25/94.04</f>
        <v>0.89536367503190128</v>
      </c>
      <c r="E25" s="4">
        <f t="shared" si="0"/>
        <v>-0.10463632496809872</v>
      </c>
      <c r="F25" s="4">
        <f>E25*E25</f>
        <v>1.0948760502829559E-2</v>
      </c>
      <c r="G25" s="5">
        <f t="shared" si="2"/>
        <v>-1.1456380619719578E-3</v>
      </c>
      <c r="H25" s="3">
        <f t="shared" si="3"/>
        <v>72.29299363057325</v>
      </c>
      <c r="I25" s="2" t="s">
        <v>33</v>
      </c>
    </row>
    <row r="26" spans="1:14">
      <c r="A26">
        <v>24</v>
      </c>
      <c r="B26">
        <v>15</v>
      </c>
      <c r="C26" s="3">
        <v>84</v>
      </c>
      <c r="D26" s="4">
        <f t="shared" si="7"/>
        <v>0.89323692045937897</v>
      </c>
      <c r="E26" s="4">
        <f t="shared" si="0"/>
        <v>-0.10676307954062103</v>
      </c>
      <c r="F26" s="4">
        <f t="shared" si="1"/>
        <v>1.1398355152996973E-2</v>
      </c>
      <c r="G26" s="5">
        <f t="shared" si="2"/>
        <v>-1.2169234978316634E-3</v>
      </c>
      <c r="H26" s="3">
        <f t="shared" si="3"/>
        <v>75.477707006369428</v>
      </c>
      <c r="I26" s="2" t="s">
        <v>33</v>
      </c>
    </row>
    <row r="27" spans="1:14">
      <c r="A27">
        <v>25</v>
      </c>
      <c r="B27">
        <v>12</v>
      </c>
      <c r="C27" s="3">
        <v>83.6</v>
      </c>
      <c r="D27" s="4">
        <f t="shared" si="7"/>
        <v>0.88898341131433423</v>
      </c>
      <c r="E27" s="4">
        <f t="shared" si="0"/>
        <v>-0.11101658868566577</v>
      </c>
      <c r="F27" s="4">
        <f t="shared" si="1"/>
        <v>1.2324682963402294E-2</v>
      </c>
      <c r="G27" s="5">
        <f t="shared" si="2"/>
        <v>-1.3682442592292648E-3</v>
      </c>
      <c r="H27" s="3">
        <f t="shared" si="3"/>
        <v>78.662420382165607</v>
      </c>
      <c r="I27" s="2" t="s">
        <v>33</v>
      </c>
    </row>
    <row r="28" spans="1:14">
      <c r="A28">
        <v>26</v>
      </c>
      <c r="B28">
        <v>31</v>
      </c>
      <c r="C28" s="3">
        <v>82.9</v>
      </c>
      <c r="D28" s="4">
        <f t="shared" si="7"/>
        <v>0.88153977031050612</v>
      </c>
      <c r="E28" s="4">
        <f t="shared" si="0"/>
        <v>-0.11846022968949388</v>
      </c>
      <c r="F28" s="4">
        <f t="shared" si="1"/>
        <v>1.4032826018087648E-2</v>
      </c>
      <c r="G28" s="5">
        <f t="shared" si="2"/>
        <v>-1.6623317932953686E-3</v>
      </c>
      <c r="H28" s="3">
        <f t="shared" si="3"/>
        <v>81.847133757961785</v>
      </c>
      <c r="I28" s="2" t="s">
        <v>33</v>
      </c>
    </row>
    <row r="29" spans="1:14">
      <c r="A29">
        <v>27</v>
      </c>
      <c r="B29">
        <v>28</v>
      </c>
      <c r="C29" s="3">
        <v>78.599999999999994</v>
      </c>
      <c r="D29" s="4">
        <f t="shared" si="7"/>
        <v>0.83581454700127589</v>
      </c>
      <c r="E29" s="4">
        <f t="shared" si="0"/>
        <v>-0.16418545299872411</v>
      </c>
      <c r="F29" s="4">
        <f t="shared" si="1"/>
        <v>2.6956862976396243E-2</v>
      </c>
      <c r="G29" s="5">
        <f t="shared" si="2"/>
        <v>-4.4259247592041513E-3</v>
      </c>
      <c r="H29" s="3">
        <f t="shared" si="3"/>
        <v>85.031847133757964</v>
      </c>
      <c r="I29" s="2" t="s">
        <v>33</v>
      </c>
    </row>
    <row r="30" spans="1:14">
      <c r="A30">
        <v>28</v>
      </c>
      <c r="B30">
        <v>29</v>
      </c>
      <c r="C30" s="3">
        <v>78.099999999999994</v>
      </c>
      <c r="D30" s="4">
        <f t="shared" si="7"/>
        <v>0.8304976605699701</v>
      </c>
      <c r="E30" s="4">
        <f t="shared" si="0"/>
        <v>-0.1695023394300299</v>
      </c>
      <c r="F30" s="4">
        <f t="shared" si="1"/>
        <v>2.8731043072253069E-2</v>
      </c>
      <c r="G30" s="5">
        <f t="shared" si="2"/>
        <v>-4.8699790150118485E-3</v>
      </c>
      <c r="H30" s="3">
        <f t="shared" si="3"/>
        <v>88.216560509554142</v>
      </c>
      <c r="I30" s="2" t="s">
        <v>33</v>
      </c>
    </row>
    <row r="31" spans="1:14">
      <c r="A31">
        <v>29</v>
      </c>
      <c r="B31">
        <v>21</v>
      </c>
      <c r="C31" s="3">
        <v>76.599999999999994</v>
      </c>
      <c r="D31" s="4">
        <f t="shared" si="7"/>
        <v>0.81454700127605262</v>
      </c>
      <c r="E31" s="4">
        <f t="shared" si="0"/>
        <v>-0.18545299872394738</v>
      </c>
      <c r="F31" s="4">
        <f t="shared" si="1"/>
        <v>3.4392814735704429E-2</v>
      </c>
      <c r="G31" s="5">
        <f t="shared" si="2"/>
        <v>-6.3782506272935524E-3</v>
      </c>
      <c r="H31" s="3">
        <f t="shared" si="3"/>
        <v>91.401273885350321</v>
      </c>
      <c r="I31" s="2" t="s">
        <v>32</v>
      </c>
    </row>
    <row r="32" spans="1:14">
      <c r="A32">
        <v>30</v>
      </c>
      <c r="B32">
        <v>22</v>
      </c>
      <c r="C32" s="3">
        <v>75.5</v>
      </c>
      <c r="D32" s="4">
        <f t="shared" si="7"/>
        <v>0.80284985112717988</v>
      </c>
      <c r="E32" s="4">
        <f t="shared" si="0"/>
        <v>-0.19715014887282012</v>
      </c>
      <c r="F32" s="4">
        <f t="shared" si="1"/>
        <v>3.8868181200575135E-2</v>
      </c>
      <c r="G32" s="5">
        <f t="shared" si="2"/>
        <v>-7.6628677101091358E-3</v>
      </c>
      <c r="H32" s="3">
        <f t="shared" si="3"/>
        <v>94.585987261146499</v>
      </c>
      <c r="I32" s="2" t="s">
        <v>32</v>
      </c>
    </row>
    <row r="33" spans="1:9">
      <c r="A33">
        <v>31</v>
      </c>
      <c r="B33">
        <v>30</v>
      </c>
      <c r="C33" s="3">
        <v>66</v>
      </c>
      <c r="D33" s="4">
        <f t="shared" si="7"/>
        <v>0.7018290089323691</v>
      </c>
      <c r="E33" s="4">
        <f t="shared" si="0"/>
        <v>-0.2981709910676309</v>
      </c>
      <c r="F33" s="4">
        <f t="shared" si="1"/>
        <v>8.8905939914253218E-2</v>
      </c>
      <c r="G33" s="5">
        <f t="shared" si="2"/>
        <v>-2.6509172216032127E-2</v>
      </c>
      <c r="H33" s="3">
        <f t="shared" si="3"/>
        <v>97.770700636942678</v>
      </c>
      <c r="I33" s="2" t="s">
        <v>32</v>
      </c>
    </row>
    <row r="34" spans="1:9">
      <c r="B34" t="s">
        <v>13</v>
      </c>
      <c r="F34" s="1">
        <f>SUM(F3:F33)</f>
        <v>1.1520238272499945</v>
      </c>
      <c r="G34" s="1">
        <f>SUM(G3:G33)</f>
        <v>0.43908491215666079</v>
      </c>
    </row>
    <row r="37" spans="1:9">
      <c r="D37" s="2" t="s">
        <v>7</v>
      </c>
      <c r="E37" s="2"/>
      <c r="F37" s="3">
        <f>AVERAGE(C3:C33)</f>
        <v>94.09354838709676</v>
      </c>
    </row>
    <row r="38" spans="1:9">
      <c r="D38" s="2" t="s">
        <v>8</v>
      </c>
      <c r="E38" s="2"/>
      <c r="F38" s="2">
        <f>SQRT(F34/(30))</f>
        <v>0.19596120596094138</v>
      </c>
    </row>
    <row r="39" spans="1:9">
      <c r="D39" s="2" t="s">
        <v>9</v>
      </c>
      <c r="E39" s="2"/>
      <c r="F39" s="2">
        <f>2*F38</f>
        <v>0.39192241192188276</v>
      </c>
    </row>
    <row r="41" spans="1:9">
      <c r="D41" t="s">
        <v>11</v>
      </c>
    </row>
    <row r="42" spans="1:9">
      <c r="D42" t="s">
        <v>12</v>
      </c>
    </row>
  </sheetData>
  <sortState ref="B3:H34">
    <sortCondition descending="1" ref="C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2012-11-18T08:39:35Z</dcterms:created>
  <dcterms:modified xsi:type="dcterms:W3CDTF">2012-11-18T11:46:33Z</dcterms:modified>
</cp:coreProperties>
</file>