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31" i="1"/>
  <c r="F31" s="1"/>
  <c r="C31"/>
  <c r="G31" s="1"/>
  <c r="H31" s="1"/>
  <c r="D30"/>
  <c r="F30" s="1"/>
  <c r="C30"/>
  <c r="G30" s="1"/>
  <c r="H30" s="1"/>
  <c r="D29"/>
  <c r="F29" s="1"/>
  <c r="C29"/>
  <c r="G29" s="1"/>
  <c r="H29" s="1"/>
  <c r="D28"/>
  <c r="F28" s="1"/>
  <c r="C28"/>
  <c r="G28" s="1"/>
  <c r="H28" s="1"/>
  <c r="D27"/>
  <c r="F27" s="1"/>
  <c r="C27"/>
  <c r="G27" s="1"/>
  <c r="H27" s="1"/>
  <c r="D26"/>
  <c r="F26" s="1"/>
  <c r="C26"/>
  <c r="G26" s="1"/>
  <c r="H26" s="1"/>
  <c r="D25"/>
  <c r="F25" s="1"/>
  <c r="C25"/>
  <c r="G25" s="1"/>
  <c r="H25" s="1"/>
  <c r="D24"/>
  <c r="F24" s="1"/>
  <c r="C24"/>
  <c r="G24" s="1"/>
  <c r="H24" s="1"/>
  <c r="D23"/>
  <c r="F23" s="1"/>
  <c r="C23"/>
  <c r="G23" s="1"/>
  <c r="H23" s="1"/>
  <c r="D22"/>
  <c r="F22" s="1"/>
  <c r="C22"/>
  <c r="G22" s="1"/>
  <c r="H22" s="1"/>
  <c r="D21"/>
  <c r="F21" s="1"/>
  <c r="C21"/>
  <c r="G21" s="1"/>
  <c r="H21" s="1"/>
  <c r="D20"/>
  <c r="F20" s="1"/>
  <c r="C20"/>
  <c r="G20" s="1"/>
  <c r="H20" s="1"/>
  <c r="D19"/>
  <c r="F19" s="1"/>
  <c r="C19"/>
  <c r="G19" s="1"/>
  <c r="H19" s="1"/>
  <c r="D18"/>
  <c r="F18" s="1"/>
  <c r="C18"/>
  <c r="G18" s="1"/>
  <c r="H18" s="1"/>
  <c r="D17"/>
  <c r="F17" s="1"/>
  <c r="C17"/>
  <c r="G17" s="1"/>
  <c r="H17" s="1"/>
  <c r="D16"/>
  <c r="F16" s="1"/>
  <c r="C16"/>
  <c r="G16" s="1"/>
  <c r="H16" s="1"/>
  <c r="D15"/>
  <c r="F15" s="1"/>
  <c r="C15"/>
  <c r="G15" s="1"/>
  <c r="H15" s="1"/>
  <c r="D14"/>
  <c r="F14" s="1"/>
  <c r="C14"/>
  <c r="G14" s="1"/>
  <c r="H14" s="1"/>
  <c r="D13"/>
  <c r="F13" s="1"/>
  <c r="C13"/>
  <c r="G13" s="1"/>
  <c r="H13" s="1"/>
  <c r="D12"/>
  <c r="F12" s="1"/>
  <c r="C12"/>
  <c r="G12" s="1"/>
  <c r="H12" s="1"/>
  <c r="D11"/>
  <c r="F11" s="1"/>
  <c r="C11"/>
  <c r="G11" s="1"/>
  <c r="H11" s="1"/>
  <c r="D10"/>
  <c r="F10" s="1"/>
  <c r="C10"/>
  <c r="G10" s="1"/>
  <c r="H10" s="1"/>
  <c r="D9"/>
  <c r="F9" s="1"/>
  <c r="C9"/>
  <c r="G9" s="1"/>
  <c r="H9" s="1"/>
  <c r="D8"/>
  <c r="F8" s="1"/>
  <c r="C8"/>
  <c r="G8" s="1"/>
  <c r="H8" s="1"/>
  <c r="D7"/>
  <c r="F7" s="1"/>
  <c r="C7"/>
  <c r="G7" s="1"/>
  <c r="H7" s="1"/>
  <c r="D6"/>
  <c r="F6" s="1"/>
  <c r="C6"/>
  <c r="G6" s="1"/>
  <c r="H6" s="1"/>
  <c r="D5"/>
  <c r="F5" s="1"/>
  <c r="C5"/>
  <c r="G5" s="1"/>
  <c r="H5" s="1"/>
  <c r="D4"/>
  <c r="F4" s="1"/>
  <c r="C4"/>
  <c r="G4" s="1"/>
  <c r="H4" s="1"/>
  <c r="D3"/>
  <c r="F3" s="1"/>
  <c r="C3"/>
  <c r="G3" s="1"/>
  <c r="H3" s="1"/>
  <c r="D2"/>
  <c r="F2" s="1"/>
  <c r="C2"/>
  <c r="G2" s="1"/>
  <c r="H2" s="1"/>
  <c r="E2" l="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</calcChain>
</file>

<file path=xl/sharedStrings.xml><?xml version="1.0" encoding="utf-8"?>
<sst xmlns="http://schemas.openxmlformats.org/spreadsheetml/2006/main" count="39" uniqueCount="13">
  <si>
    <t>den v měsíci</t>
  </si>
  <si>
    <t>Q</t>
  </si>
  <si>
    <t>P</t>
  </si>
  <si>
    <r>
      <t>k</t>
    </r>
    <r>
      <rPr>
        <vertAlign val="subscript"/>
        <sz val="11"/>
        <color theme="1"/>
        <rFont val="Calibri"/>
        <family val="2"/>
        <charset val="238"/>
        <scheme val="minor"/>
      </rPr>
      <t>i</t>
    </r>
  </si>
  <si>
    <r>
      <t>(k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-1)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</si>
  <si>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(k</t>
    </r>
    <r>
      <rPr>
        <vertAlign val="subscript"/>
        <sz val="11"/>
        <color theme="1"/>
        <rFont val="Calibri"/>
        <family val="2"/>
        <charset val="238"/>
        <scheme val="minor"/>
      </rPr>
      <t>i</t>
    </r>
    <r>
      <rPr>
        <sz val="11"/>
        <color theme="1"/>
        <rFont val="Calibri"/>
        <family val="2"/>
        <charset val="238"/>
        <scheme val="minor"/>
      </rPr>
      <t>-1)</t>
    </r>
    <r>
      <rPr>
        <vertAlign val="superscript"/>
        <sz val="11"/>
        <color theme="1"/>
        <rFont val="Calibri"/>
        <family val="2"/>
        <charset val="238"/>
        <scheme val="minor"/>
      </rPr>
      <t>3</t>
    </r>
  </si>
  <si>
    <r>
      <t>Φ</t>
    </r>
    <r>
      <rPr>
        <vertAlign val="subscript"/>
        <sz val="11"/>
        <color theme="1"/>
        <rFont val="Calibri"/>
        <family val="2"/>
        <charset val="238"/>
        <scheme val="minor"/>
      </rPr>
      <t>s,p</t>
    </r>
  </si>
  <si>
    <r>
      <t>Q</t>
    </r>
    <r>
      <rPr>
        <vertAlign val="subscript"/>
        <sz val="11"/>
        <color theme="1"/>
        <rFont val="Calibri"/>
        <family val="2"/>
        <charset val="238"/>
        <scheme val="minor"/>
      </rPr>
      <t>p</t>
    </r>
  </si>
  <si>
    <r>
      <t>P</t>
    </r>
    <r>
      <rPr>
        <vertAlign val="subscript"/>
        <sz val="11"/>
        <color theme="1"/>
        <rFont val="Calibri"/>
        <family val="2"/>
        <charset val="238"/>
        <scheme val="minor"/>
      </rPr>
      <t>v</t>
    </r>
  </si>
  <si>
    <t>MV</t>
  </si>
  <si>
    <t>V</t>
  </si>
  <si>
    <t>S</t>
  </si>
  <si>
    <t>MS</t>
  </si>
</sst>
</file>

<file path=xl/styles.xml><?xml version="1.0" encoding="utf-8"?>
<styleSheet xmlns="http://schemas.openxmlformats.org/spreadsheetml/2006/main">
  <numFmts count="1">
    <numFmt numFmtId="164" formatCode="0.00000"/>
  </numFmts>
  <fonts count="3">
    <font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topLeftCell="A19" workbookViewId="0">
      <selection activeCell="D35" sqref="D35"/>
    </sheetView>
  </sheetViews>
  <sheetFormatPr defaultRowHeight="15"/>
  <cols>
    <col min="1" max="1" width="12.140625" customWidth="1"/>
  </cols>
  <sheetData>
    <row r="1" spans="1:9" ht="18.75" thickBot="1">
      <c r="A1" s="1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4" t="s">
        <v>8</v>
      </c>
    </row>
    <row r="2" spans="1:9">
      <c r="A2" s="5">
        <v>1</v>
      </c>
      <c r="B2" s="6">
        <v>140</v>
      </c>
      <c r="C2" s="7">
        <f>((A2-0.3)/(30+0.4))*100</f>
        <v>2.3026315789473681</v>
      </c>
      <c r="D2" s="8">
        <f>B2/77.76</f>
        <v>1.8004115226337447</v>
      </c>
      <c r="E2" s="9">
        <f>(D2-1)^2</f>
        <v>0.64065860556486964</v>
      </c>
      <c r="F2" s="9">
        <f>(D2-1)^3</f>
        <v>0.51279052996858898</v>
      </c>
      <c r="G2" s="10">
        <f>3.15-((3.15-2.31)/(3-1))*(C2-1)</f>
        <v>2.6028947368421056</v>
      </c>
      <c r="H2" s="6">
        <f>77.76*(1+(0.296834*G2))</f>
        <v>137.83952655511581</v>
      </c>
      <c r="I2" s="11" t="s">
        <v>9</v>
      </c>
    </row>
    <row r="3" spans="1:9">
      <c r="A3" s="12">
        <v>2</v>
      </c>
      <c r="B3" s="13">
        <v>136</v>
      </c>
      <c r="C3" s="7">
        <f t="shared" ref="C3:C31" si="0">((A3-0.3)/(30+0.4))*100</f>
        <v>5.5921052631578947</v>
      </c>
      <c r="D3" s="14">
        <f t="shared" ref="D3:D31" si="1">B3/77.76</f>
        <v>1.7489711934156378</v>
      </c>
      <c r="E3" s="15">
        <f t="shared" ref="E3:E31" si="2">(D3-1)^2</f>
        <v>0.56095784856644471</v>
      </c>
      <c r="F3" s="15">
        <f t="shared" ref="F3:F31" si="3">(D3-1)^3</f>
        <v>0.42014126929667872</v>
      </c>
      <c r="G3" s="16">
        <f>1.91-((1.91-1.34)/(10-5))*(C3-5)</f>
        <v>1.8425</v>
      </c>
      <c r="H3" s="13">
        <f t="shared" ref="H3:H31" si="4">77.76*(1+(0.296834*G3))</f>
        <v>120.2882383152</v>
      </c>
      <c r="I3" s="17" t="s">
        <v>9</v>
      </c>
    </row>
    <row r="4" spans="1:9">
      <c r="A4" s="12">
        <v>3</v>
      </c>
      <c r="B4" s="13">
        <v>112</v>
      </c>
      <c r="C4" s="7">
        <f t="shared" si="0"/>
        <v>8.881578947368423</v>
      </c>
      <c r="D4" s="14">
        <f t="shared" si="1"/>
        <v>1.4403292181069958</v>
      </c>
      <c r="E4" s="15">
        <f t="shared" si="2"/>
        <v>0.19388982031871824</v>
      </c>
      <c r="F4" s="15">
        <f t="shared" si="3"/>
        <v>8.5375352979847108E-2</v>
      </c>
      <c r="G4" s="16">
        <f>1.91-((1.91-1.34)/(10-5))*(C4-5)</f>
        <v>1.4674999999999998</v>
      </c>
      <c r="H4" s="13">
        <f t="shared" si="4"/>
        <v>111.63255887519999</v>
      </c>
      <c r="I4" s="17" t="s">
        <v>9</v>
      </c>
    </row>
    <row r="5" spans="1:9">
      <c r="A5" s="5">
        <v>4</v>
      </c>
      <c r="B5" s="13">
        <v>103</v>
      </c>
      <c r="C5" s="7">
        <f t="shared" si="0"/>
        <v>12.171052631578949</v>
      </c>
      <c r="D5" s="14">
        <f t="shared" si="1"/>
        <v>1.3245884773662551</v>
      </c>
      <c r="E5" s="15">
        <f t="shared" si="2"/>
        <v>0.10535767963894388</v>
      </c>
      <c r="F5" s="15">
        <f t="shared" si="3"/>
        <v>3.4197888812846487E-2</v>
      </c>
      <c r="G5" s="16">
        <f>1.34-((1.34-0.73)/(20-10))*(C5-10)</f>
        <v>1.2075657894736842</v>
      </c>
      <c r="H5" s="13">
        <f t="shared" si="4"/>
        <v>105.63280633705264</v>
      </c>
      <c r="I5" s="17" t="s">
        <v>10</v>
      </c>
    </row>
    <row r="6" spans="1:9">
      <c r="A6" s="12">
        <v>5</v>
      </c>
      <c r="B6" s="13">
        <v>102</v>
      </c>
      <c r="C6" s="7">
        <f t="shared" si="0"/>
        <v>15.460526315789474</v>
      </c>
      <c r="D6" s="14">
        <f t="shared" si="1"/>
        <v>1.3117283950617282</v>
      </c>
      <c r="E6" s="15">
        <f t="shared" si="2"/>
        <v>9.7174592287760903E-2</v>
      </c>
      <c r="F6" s="15">
        <f t="shared" si="3"/>
        <v>3.02920796946415E-2</v>
      </c>
      <c r="G6" s="16">
        <f>1.34-((1.34-0.73)/(20-10))*(C6-10)</f>
        <v>1.0069078947368419</v>
      </c>
      <c r="H6" s="13">
        <f t="shared" si="4"/>
        <v>101.00125856652632</v>
      </c>
      <c r="I6" s="17" t="s">
        <v>10</v>
      </c>
    </row>
    <row r="7" spans="1:9">
      <c r="A7" s="12">
        <v>6</v>
      </c>
      <c r="B7" s="13">
        <v>101</v>
      </c>
      <c r="C7" s="7">
        <f t="shared" si="0"/>
        <v>18.750000000000004</v>
      </c>
      <c r="D7" s="14">
        <f t="shared" si="1"/>
        <v>1.2988683127572016</v>
      </c>
      <c r="E7" s="15">
        <f t="shared" si="2"/>
        <v>8.932226837033648E-2</v>
      </c>
      <c r="F7" s="15">
        <f t="shared" si="3"/>
        <v>2.669559563948842E-2</v>
      </c>
      <c r="G7" s="16">
        <f>1.34-((1.34-0.73)/(20-10))*(C7-10)</f>
        <v>0.8062499999999998</v>
      </c>
      <c r="H7" s="13">
        <f t="shared" si="4"/>
        <v>96.369710796000007</v>
      </c>
      <c r="I7" s="17" t="s">
        <v>10</v>
      </c>
    </row>
    <row r="8" spans="1:9">
      <c r="A8" s="5">
        <v>7</v>
      </c>
      <c r="B8" s="13">
        <v>96</v>
      </c>
      <c r="C8" s="7">
        <f t="shared" si="0"/>
        <v>22.039473684210527</v>
      </c>
      <c r="D8" s="14">
        <f t="shared" si="1"/>
        <v>1.2345679012345678</v>
      </c>
      <c r="E8" s="15">
        <f>(D8-1)^2</f>
        <v>5.5022100289589967E-2</v>
      </c>
      <c r="F8" s="15">
        <f t="shared" si="3"/>
        <v>1.2906418586447026E-2</v>
      </c>
      <c r="G8" s="16">
        <f>0.73-((0.73-0.52)/(25-20))*(C8-20)</f>
        <v>0.64434210526315783</v>
      </c>
      <c r="H8" s="13">
        <f t="shared" si="4"/>
        <v>92.632583234273696</v>
      </c>
      <c r="I8" s="17" t="s">
        <v>10</v>
      </c>
    </row>
    <row r="9" spans="1:9">
      <c r="A9" s="12">
        <v>8</v>
      </c>
      <c r="B9" s="13">
        <v>92.1</v>
      </c>
      <c r="C9" s="7">
        <f t="shared" si="0"/>
        <v>25.328947368421055</v>
      </c>
      <c r="D9" s="14">
        <f t="shared" si="1"/>
        <v>1.1844135802469133</v>
      </c>
      <c r="E9" s="15">
        <f t="shared" si="2"/>
        <v>3.4008368579484749E-2</v>
      </c>
      <c r="F9" s="15">
        <f t="shared" si="3"/>
        <v>6.2716050080994174E-3</v>
      </c>
      <c r="G9" s="16">
        <f>0.52-((0.52-0.35)/(30-25))*(C9-25)</f>
        <v>0.50881578947368411</v>
      </c>
      <c r="H9" s="13">
        <f t="shared" si="4"/>
        <v>89.504390313852639</v>
      </c>
      <c r="I9" s="17" t="s">
        <v>10</v>
      </c>
    </row>
    <row r="10" spans="1:9">
      <c r="A10" s="12">
        <v>9</v>
      </c>
      <c r="B10" s="13">
        <v>83.6</v>
      </c>
      <c r="C10" s="7">
        <f t="shared" si="0"/>
        <v>28.618421052631575</v>
      </c>
      <c r="D10" s="14">
        <f t="shared" si="1"/>
        <v>1.0751028806584362</v>
      </c>
      <c r="E10" s="15">
        <f t="shared" si="2"/>
        <v>5.6404426831953066E-3</v>
      </c>
      <c r="F10" s="15">
        <f t="shared" si="3"/>
        <v>4.2361349369676667E-4</v>
      </c>
      <c r="G10" s="16">
        <f>0.52-((0.52-0.35)/(30-25))*(C10-25)</f>
        <v>0.39697368421052642</v>
      </c>
      <c r="H10" s="13">
        <f t="shared" si="4"/>
        <v>86.922871884378949</v>
      </c>
      <c r="I10" s="17" t="s">
        <v>10</v>
      </c>
    </row>
    <row r="11" spans="1:9">
      <c r="A11" s="5">
        <v>10</v>
      </c>
      <c r="B11" s="13">
        <v>83.3</v>
      </c>
      <c r="C11" s="7">
        <f t="shared" si="0"/>
        <v>31.907894736842103</v>
      </c>
      <c r="D11" s="14">
        <f t="shared" si="1"/>
        <v>1.0712448559670782</v>
      </c>
      <c r="E11" s="15">
        <f t="shared" si="2"/>
        <v>5.0758295017697165E-3</v>
      </c>
      <c r="F11" s="15">
        <f t="shared" si="3"/>
        <v>3.6162674176702973E-4</v>
      </c>
      <c r="G11" s="16">
        <f>0.35-((0.35-0.05)/(40-30))*(C11-30)</f>
        <v>0.29276315789473689</v>
      </c>
      <c r="H11" s="13">
        <f t="shared" si="4"/>
        <v>84.517504124210532</v>
      </c>
      <c r="I11" s="17" t="s">
        <v>10</v>
      </c>
    </row>
    <row r="12" spans="1:9">
      <c r="A12" s="12">
        <v>11</v>
      </c>
      <c r="B12" s="13">
        <v>83</v>
      </c>
      <c r="C12" s="7">
        <f t="shared" si="0"/>
        <v>35.19736842105263</v>
      </c>
      <c r="D12" s="14">
        <f t="shared" si="1"/>
        <v>1.0673868312757202</v>
      </c>
      <c r="E12" s="15">
        <f t="shared" si="2"/>
        <v>4.5409850293823828E-3</v>
      </c>
      <c r="F12" s="15">
        <f t="shared" si="3"/>
        <v>3.06002592000562E-4</v>
      </c>
      <c r="G12" s="16">
        <f>0.35-((0.35-0.05)/(40-30))*(C12-30)</f>
        <v>0.19407894736842107</v>
      </c>
      <c r="H12" s="13">
        <f t="shared" si="4"/>
        <v>82.239693745263168</v>
      </c>
      <c r="I12" s="17" t="s">
        <v>10</v>
      </c>
    </row>
    <row r="13" spans="1:9">
      <c r="A13" s="12">
        <v>12</v>
      </c>
      <c r="B13" s="13">
        <v>76.3</v>
      </c>
      <c r="C13" s="7">
        <f t="shared" si="0"/>
        <v>38.486842105263158</v>
      </c>
      <c r="D13" s="14">
        <f t="shared" si="1"/>
        <v>0.98122427983539084</v>
      </c>
      <c r="E13" s="15">
        <f t="shared" si="2"/>
        <v>3.5252766769971084E-4</v>
      </c>
      <c r="F13" s="15">
        <f t="shared" si="3"/>
        <v>-6.6189608390120961E-6</v>
      </c>
      <c r="G13" s="16">
        <f>0.35-((0.35-0.05)/(40-30))*(C13-30)</f>
        <v>9.5394736842105254E-2</v>
      </c>
      <c r="H13" s="13">
        <f t="shared" si="4"/>
        <v>79.961883366315803</v>
      </c>
      <c r="I13" s="17" t="s">
        <v>10</v>
      </c>
    </row>
    <row r="14" spans="1:9">
      <c r="A14" s="5">
        <v>13</v>
      </c>
      <c r="B14" s="13">
        <v>74.3</v>
      </c>
      <c r="C14" s="7">
        <f t="shared" si="0"/>
        <v>41.776315789473685</v>
      </c>
      <c r="D14" s="14">
        <f t="shared" si="1"/>
        <v>0.95550411522633738</v>
      </c>
      <c r="E14" s="15">
        <f t="shared" si="2"/>
        <v>1.9798837617910608E-3</v>
      </c>
      <c r="F14" s="15">
        <f t="shared" si="3"/>
        <v>-8.8096679729900734E-5</v>
      </c>
      <c r="G14" s="16">
        <f>0.05-((0.05-(-0.19))/(50-40))*(C14-40)</f>
        <v>7.3684210526315658E-3</v>
      </c>
      <c r="H14" s="13">
        <f t="shared" si="4"/>
        <v>77.930076508294732</v>
      </c>
      <c r="I14" s="17" t="s">
        <v>2</v>
      </c>
    </row>
    <row r="15" spans="1:9">
      <c r="A15" s="12">
        <v>14</v>
      </c>
      <c r="B15" s="13">
        <v>71.5</v>
      </c>
      <c r="C15" s="7">
        <f t="shared" si="0"/>
        <v>45.065789473684212</v>
      </c>
      <c r="D15" s="14">
        <f t="shared" si="1"/>
        <v>0.91949588477366251</v>
      </c>
      <c r="E15" s="15">
        <f t="shared" si="2"/>
        <v>6.4809125683754241E-3</v>
      </c>
      <c r="F15" s="15">
        <f t="shared" si="3"/>
        <v>-5.2174013217631398E-4</v>
      </c>
      <c r="G15" s="16">
        <f>0.05-((0.05-(-0.19))/(50-40))*(C15-40)</f>
        <v>-7.1578947368421103E-2</v>
      </c>
      <c r="H15" s="13">
        <f t="shared" si="4"/>
        <v>76.10782820513684</v>
      </c>
      <c r="I15" s="17" t="s">
        <v>2</v>
      </c>
    </row>
    <row r="16" spans="1:9">
      <c r="A16" s="12">
        <v>15</v>
      </c>
      <c r="B16" s="13">
        <v>70.900000000000006</v>
      </c>
      <c r="C16" s="7">
        <f t="shared" si="0"/>
        <v>48.355263157894733</v>
      </c>
      <c r="D16" s="14">
        <f t="shared" si="1"/>
        <v>0.91177983539094654</v>
      </c>
      <c r="E16" s="15">
        <f t="shared" si="2"/>
        <v>7.7827974436484896E-3</v>
      </c>
      <c r="F16" s="15">
        <f t="shared" si="3"/>
        <v>-6.8659967159759023E-4</v>
      </c>
      <c r="G16" s="16">
        <f>0.05-((0.05-(-0.19))/(50-40))*(C16-40)</f>
        <v>-0.15052631578947356</v>
      </c>
      <c r="H16" s="13">
        <f t="shared" si="4"/>
        <v>74.285579901978963</v>
      </c>
      <c r="I16" s="17" t="s">
        <v>2</v>
      </c>
    </row>
    <row r="17" spans="1:9">
      <c r="A17" s="5">
        <v>16</v>
      </c>
      <c r="B17" s="13">
        <v>70.599999999999994</v>
      </c>
      <c r="C17" s="7">
        <f t="shared" si="0"/>
        <v>51.644736842105267</v>
      </c>
      <c r="D17" s="14">
        <f t="shared" si="1"/>
        <v>0.90792181069958833</v>
      </c>
      <c r="E17" s="15">
        <f t="shared" si="2"/>
        <v>8.4783929448424469E-3</v>
      </c>
      <c r="F17" s="15">
        <f t="shared" si="3"/>
        <v>-7.8067507053847761E-4</v>
      </c>
      <c r="G17" s="16">
        <f>-0.19-((-0.19-(-0.42))/(60-50))*(C17-50)</f>
        <v>-0.22782894736842116</v>
      </c>
      <c r="H17" s="13">
        <f t="shared" si="4"/>
        <v>72.501295105136847</v>
      </c>
      <c r="I17" s="17" t="s">
        <v>2</v>
      </c>
    </row>
    <row r="18" spans="1:9">
      <c r="A18" s="12">
        <v>17</v>
      </c>
      <c r="B18" s="13">
        <v>67.900000000000006</v>
      </c>
      <c r="C18" s="7">
        <f t="shared" si="0"/>
        <v>54.934210526315788</v>
      </c>
      <c r="D18" s="14">
        <f t="shared" si="1"/>
        <v>0.87319958847736623</v>
      </c>
      <c r="E18" s="15">
        <f t="shared" si="2"/>
        <v>1.6078344362309274E-2</v>
      </c>
      <c r="F18" s="15">
        <f t="shared" si="3"/>
        <v>-2.0387406817434345E-3</v>
      </c>
      <c r="G18" s="16">
        <f>-0.19-((-0.19-(-0.42))/(60-50))*(C18-50)</f>
        <v>-0.30348684210526311</v>
      </c>
      <c r="H18" s="13">
        <f t="shared" si="4"/>
        <v>70.754973814610537</v>
      </c>
      <c r="I18" s="17" t="s">
        <v>2</v>
      </c>
    </row>
    <row r="19" spans="1:9">
      <c r="A19" s="12">
        <v>18</v>
      </c>
      <c r="B19" s="13">
        <v>66.599999999999994</v>
      </c>
      <c r="C19" s="7">
        <f t="shared" si="0"/>
        <v>58.223684210526315</v>
      </c>
      <c r="D19" s="14">
        <f t="shared" si="1"/>
        <v>0.8564814814814814</v>
      </c>
      <c r="E19" s="15">
        <f t="shared" si="2"/>
        <v>2.0597565157750367E-2</v>
      </c>
      <c r="F19" s="15">
        <f t="shared" si="3"/>
        <v>-2.9561320365289897E-3</v>
      </c>
      <c r="G19" s="16">
        <f>-0.19-((-0.19-(-0.42))/(60-50))*(C19-50)</f>
        <v>-0.37914473684210526</v>
      </c>
      <c r="H19" s="13">
        <f t="shared" si="4"/>
        <v>69.008652524084212</v>
      </c>
      <c r="I19" s="17" t="s">
        <v>2</v>
      </c>
    </row>
    <row r="20" spans="1:9">
      <c r="A20" s="5">
        <v>19</v>
      </c>
      <c r="B20" s="13">
        <v>65.5</v>
      </c>
      <c r="C20" s="7">
        <f t="shared" si="0"/>
        <v>61.51315789473685</v>
      </c>
      <c r="D20" s="14">
        <f t="shared" si="1"/>
        <v>0.84233539094650201</v>
      </c>
      <c r="E20" s="15">
        <f t="shared" si="2"/>
        <v>2.4858128947992362E-2</v>
      </c>
      <c r="F20" s="15">
        <f t="shared" si="3"/>
        <v>-3.9192471823866568E-3</v>
      </c>
      <c r="G20" s="16">
        <f>-0.42-((-0.42-(-0.63))/(70-60))*(C20-60)</f>
        <v>-0.4517763157894738</v>
      </c>
      <c r="H20" s="13">
        <f t="shared" si="4"/>
        <v>67.332184085178952</v>
      </c>
      <c r="I20" s="17" t="s">
        <v>11</v>
      </c>
    </row>
    <row r="21" spans="1:9">
      <c r="A21" s="12">
        <v>20</v>
      </c>
      <c r="B21" s="13">
        <v>65.099999999999994</v>
      </c>
      <c r="C21" s="7">
        <f t="shared" si="0"/>
        <v>64.80263157894737</v>
      </c>
      <c r="D21" s="14">
        <f t="shared" si="1"/>
        <v>0.83719135802469125</v>
      </c>
      <c r="E21" s="15">
        <f t="shared" si="2"/>
        <v>2.6506653901844267E-2</v>
      </c>
      <c r="F21" s="15">
        <f t="shared" si="3"/>
        <v>-4.315512325068784E-3</v>
      </c>
      <c r="G21" s="16">
        <f>-0.42-((-0.42-(-0.63))/(70-60))*(C21-60)</f>
        <v>-0.52085526315789477</v>
      </c>
      <c r="H21" s="13">
        <f t="shared" si="4"/>
        <v>65.737716819915789</v>
      </c>
      <c r="I21" s="17" t="s">
        <v>11</v>
      </c>
    </row>
    <row r="22" spans="1:9">
      <c r="A22" s="12">
        <v>21</v>
      </c>
      <c r="B22" s="13">
        <v>64.900000000000006</v>
      </c>
      <c r="C22" s="7">
        <f t="shared" si="0"/>
        <v>68.092105263157904</v>
      </c>
      <c r="D22" s="14">
        <f t="shared" si="1"/>
        <v>0.83461934156378603</v>
      </c>
      <c r="E22" s="15">
        <f t="shared" si="2"/>
        <v>2.7350762184795669E-2</v>
      </c>
      <c r="F22" s="15">
        <f t="shared" si="3"/>
        <v>-4.5232870588538098E-3</v>
      </c>
      <c r="G22" s="16">
        <f>-0.42-((-0.42-(-0.63))/(70-60))*(C22-60)</f>
        <v>-0.58993421052631601</v>
      </c>
      <c r="H22" s="13">
        <f t="shared" si="4"/>
        <v>64.143249554652627</v>
      </c>
      <c r="I22" s="17" t="s">
        <v>11</v>
      </c>
    </row>
    <row r="23" spans="1:9">
      <c r="A23" s="5">
        <v>22</v>
      </c>
      <c r="B23" s="13">
        <v>64.8</v>
      </c>
      <c r="C23" s="7">
        <f t="shared" si="0"/>
        <v>71.381578947368425</v>
      </c>
      <c r="D23" s="14">
        <f t="shared" si="1"/>
        <v>0.83333333333333326</v>
      </c>
      <c r="E23" s="15">
        <f t="shared" si="2"/>
        <v>2.7777777777777804E-2</v>
      </c>
      <c r="F23" s="15">
        <f t="shared" si="3"/>
        <v>-4.6296296296296363E-3</v>
      </c>
      <c r="G23" s="16">
        <f>-0.63-((-0.63-(-0.74))/(75-70))*(C23-70)</f>
        <v>-0.66039473684210537</v>
      </c>
      <c r="H23" s="13">
        <f t="shared" si="4"/>
        <v>62.516892944084212</v>
      </c>
      <c r="I23" s="17" t="s">
        <v>11</v>
      </c>
    </row>
    <row r="24" spans="1:9">
      <c r="A24" s="12">
        <v>23</v>
      </c>
      <c r="B24" s="13">
        <v>64.099999999999994</v>
      </c>
      <c r="C24" s="7">
        <f t="shared" si="0"/>
        <v>74.671052631578945</v>
      </c>
      <c r="D24" s="14">
        <f t="shared" si="1"/>
        <v>0.82433127572016451</v>
      </c>
      <c r="E24" s="15">
        <f t="shared" si="2"/>
        <v>3.085950069010486E-2</v>
      </c>
      <c r="F24" s="15">
        <f t="shared" si="3"/>
        <v>-5.4210491181434237E-3</v>
      </c>
      <c r="G24" s="16">
        <f>-0.63-((-0.63-(-0.74))/(75-70))*(C24-70)</f>
        <v>-0.73276315789473678</v>
      </c>
      <c r="H24" s="13">
        <f t="shared" si="4"/>
        <v>60.846498666189483</v>
      </c>
      <c r="I24" s="17" t="s">
        <v>11</v>
      </c>
    </row>
    <row r="25" spans="1:9">
      <c r="A25" s="12">
        <v>24</v>
      </c>
      <c r="B25" s="13">
        <v>55.8</v>
      </c>
      <c r="C25" s="7">
        <f t="shared" si="0"/>
        <v>77.96052631578948</v>
      </c>
      <c r="D25" s="14">
        <f t="shared" si="1"/>
        <v>0.71759259259259256</v>
      </c>
      <c r="E25" s="15">
        <f t="shared" si="2"/>
        <v>7.9753943758573406E-2</v>
      </c>
      <c r="F25" s="15">
        <f t="shared" si="3"/>
        <v>-2.25231044873749E-2</v>
      </c>
      <c r="G25" s="16">
        <f>-0.74-((-0.74-(-0.84))/(80-75))*(C25-75)</f>
        <v>-0.79921052631578959</v>
      </c>
      <c r="H25" s="13">
        <f t="shared" si="4"/>
        <v>59.312773011031581</v>
      </c>
      <c r="I25" s="17" t="s">
        <v>11</v>
      </c>
    </row>
    <row r="26" spans="1:9">
      <c r="A26" s="12">
        <v>25</v>
      </c>
      <c r="B26" s="13">
        <v>54.9</v>
      </c>
      <c r="C26" s="7">
        <f>((A26-0.3)/(30+0.4))*100</f>
        <v>81.25</v>
      </c>
      <c r="D26" s="14">
        <f t="shared" si="1"/>
        <v>0.70601851851851849</v>
      </c>
      <c r="E26" s="15">
        <f t="shared" si="2"/>
        <v>8.642511145404666E-2</v>
      </c>
      <c r="F26" s="15">
        <f t="shared" si="3"/>
        <v>-2.5407382302462794E-2</v>
      </c>
      <c r="G26" s="16">
        <f>-0.84-((-0.84-(-1.08))/(90-80))*(C26-80)</f>
        <v>-0.87</v>
      </c>
      <c r="H26" s="13">
        <f t="shared" si="4"/>
        <v>57.678823699200002</v>
      </c>
      <c r="I26" s="17" t="s">
        <v>11</v>
      </c>
    </row>
    <row r="27" spans="1:9">
      <c r="A27" s="12">
        <v>26</v>
      </c>
      <c r="B27" s="13">
        <v>54.7</v>
      </c>
      <c r="C27" s="7">
        <f t="shared" si="0"/>
        <v>84.539473684210535</v>
      </c>
      <c r="D27" s="14">
        <f t="shared" si="1"/>
        <v>0.70344650205761317</v>
      </c>
      <c r="E27" s="15">
        <f t="shared" si="2"/>
        <v>8.7943977141865234E-2</v>
      </c>
      <c r="F27" s="15">
        <f t="shared" si="3"/>
        <v>-2.6080094044385448E-2</v>
      </c>
      <c r="G27" s="16">
        <f>-0.84-((-0.84-(-1.08))/(90-80))*(C27-80)</f>
        <v>-0.94894736842105287</v>
      </c>
      <c r="H27" s="13">
        <f t="shared" si="4"/>
        <v>55.856575396042103</v>
      </c>
      <c r="I27" s="17" t="s">
        <v>11</v>
      </c>
    </row>
    <row r="28" spans="1:9">
      <c r="A28" s="12">
        <v>27</v>
      </c>
      <c r="B28" s="13">
        <v>54.7</v>
      </c>
      <c r="C28" s="7">
        <f t="shared" si="0"/>
        <v>87.828947368421055</v>
      </c>
      <c r="D28" s="14">
        <f t="shared" si="1"/>
        <v>0.70344650205761317</v>
      </c>
      <c r="E28" s="15">
        <f t="shared" si="2"/>
        <v>8.7943977141865234E-2</v>
      </c>
      <c r="F28" s="15">
        <f t="shared" si="3"/>
        <v>-2.6080094044385448E-2</v>
      </c>
      <c r="G28" s="16">
        <f>-0.84-((-0.84-(-1.08))/(90-80))*(C28-80)</f>
        <v>-1.0278947368421054</v>
      </c>
      <c r="H28" s="13">
        <f t="shared" si="4"/>
        <v>54.034327092884212</v>
      </c>
      <c r="I28" s="17" t="s">
        <v>11</v>
      </c>
    </row>
    <row r="29" spans="1:9">
      <c r="A29" s="12">
        <v>28</v>
      </c>
      <c r="B29" s="13">
        <v>53.8</v>
      </c>
      <c r="C29" s="7">
        <f t="shared" si="0"/>
        <v>91.118421052631575</v>
      </c>
      <c r="D29" s="14">
        <f t="shared" si="1"/>
        <v>0.69187242798353898</v>
      </c>
      <c r="E29" s="15">
        <f t="shared" si="2"/>
        <v>9.4942600636759369E-2</v>
      </c>
      <c r="F29" s="15">
        <f t="shared" si="3"/>
        <v>-2.9254433015133169E-2</v>
      </c>
      <c r="G29" s="16">
        <f>-1.08-((-1.08-(-1.24))/(95-90))*(C29-90)</f>
        <v>-1.1157894736842104</v>
      </c>
      <c r="H29" s="13">
        <f t="shared" si="4"/>
        <v>52.005557315368428</v>
      </c>
      <c r="I29" s="17" t="s">
        <v>12</v>
      </c>
    </row>
    <row r="30" spans="1:9">
      <c r="A30" s="12">
        <v>29</v>
      </c>
      <c r="B30" s="13">
        <v>53.2</v>
      </c>
      <c r="C30" s="7">
        <f t="shared" si="0"/>
        <v>94.40789473684211</v>
      </c>
      <c r="D30" s="14">
        <f t="shared" si="1"/>
        <v>0.68415637860082301</v>
      </c>
      <c r="E30" s="15">
        <f t="shared" si="2"/>
        <v>9.9757193178546658E-2</v>
      </c>
      <c r="F30" s="15">
        <f t="shared" si="3"/>
        <v>-3.1507673154129452E-2</v>
      </c>
      <c r="G30" s="16">
        <f>-1.08-((-1.08-(-1.24))/(95-90))*(C30-90)</f>
        <v>-1.2210526315789476</v>
      </c>
      <c r="H30" s="13">
        <f t="shared" si="4"/>
        <v>49.575892911157901</v>
      </c>
      <c r="I30" s="17" t="s">
        <v>12</v>
      </c>
    </row>
    <row r="31" spans="1:9" ht="15.75" thickBot="1">
      <c r="A31" s="18">
        <v>30</v>
      </c>
      <c r="B31" s="19">
        <v>51.3</v>
      </c>
      <c r="C31" s="24">
        <f t="shared" si="0"/>
        <v>97.69736842105263</v>
      </c>
      <c r="D31" s="20">
        <f t="shared" si="1"/>
        <v>0.6597222222222221</v>
      </c>
      <c r="E31" s="21">
        <f t="shared" si="2"/>
        <v>0.1157889660493828</v>
      </c>
      <c r="F31" s="21">
        <f t="shared" si="3"/>
        <v>-3.9400412058470551E-2</v>
      </c>
      <c r="G31" s="22">
        <f>-1.33-((-1.33-(-1.45))/(99-97))*(C31-97)</f>
        <v>-1.3718421052631578</v>
      </c>
      <c r="H31" s="19">
        <f t="shared" si="4"/>
        <v>46.09539865212632</v>
      </c>
      <c r="I31" s="23" t="s">
        <v>12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</dc:creator>
  <cp:lastModifiedBy>Martina</cp:lastModifiedBy>
  <dcterms:created xsi:type="dcterms:W3CDTF">2012-12-12T16:12:11Z</dcterms:created>
  <dcterms:modified xsi:type="dcterms:W3CDTF">2012-12-12T16:13:19Z</dcterms:modified>
</cp:coreProperties>
</file>