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5315" windowHeight="7995" activeTab="1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K9" i="2"/>
  <c r="G9"/>
  <c r="F57"/>
  <c r="E57"/>
  <c r="F50"/>
  <c r="E50"/>
  <c r="F9"/>
  <c r="H9" s="1"/>
  <c r="E9"/>
  <c r="F2"/>
  <c r="H2" s="1"/>
  <c r="K2" s="1"/>
  <c r="E2"/>
  <c r="G2" s="1"/>
  <c r="I2" s="1"/>
  <c r="J2" s="1"/>
  <c r="I2" i="1"/>
  <c r="I9"/>
  <c r="E69"/>
  <c r="E57"/>
  <c r="F57" s="1"/>
  <c r="E62"/>
  <c r="G50" s="1"/>
  <c r="E50"/>
  <c r="E21"/>
  <c r="E9"/>
  <c r="F9" s="1"/>
  <c r="E14"/>
  <c r="G2" s="1"/>
  <c r="E2"/>
  <c r="Q11"/>
  <c r="Q12"/>
  <c r="P12"/>
  <c r="M12"/>
  <c r="P11"/>
  <c r="M11"/>
  <c r="Q10"/>
  <c r="P10"/>
  <c r="M10"/>
  <c r="Q9"/>
  <c r="P9"/>
  <c r="M9"/>
  <c r="Q5"/>
  <c r="Q3"/>
  <c r="Q2"/>
  <c r="P4"/>
  <c r="P5"/>
  <c r="P3"/>
  <c r="P2"/>
  <c r="M5"/>
  <c r="M4"/>
  <c r="M3"/>
  <c r="M2"/>
  <c r="F2" l="1"/>
  <c r="F50"/>
  <c r="H2" s="1"/>
  <c r="H9"/>
  <c r="G57"/>
  <c r="G9"/>
</calcChain>
</file>

<file path=xl/sharedStrings.xml><?xml version="1.0" encoding="utf-8"?>
<sst xmlns="http://schemas.openxmlformats.org/spreadsheetml/2006/main" count="414" uniqueCount="152">
  <si>
    <t>Pos</t>
  </si>
  <si>
    <t>Name</t>
  </si>
  <si>
    <t>Cp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</si>
  <si>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</si>
  <si>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</si>
  <si>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</si>
  <si>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</si>
  <si>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</si>
  <si>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</si>
  <si>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</si>
  <si>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</si>
  <si>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</si>
  <si>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</si>
  <si>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</si>
  <si>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</si>
  <si>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B1</t>
  </si>
  <si>
    <t>B2</t>
  </si>
  <si>
    <t>B3</t>
  </si>
  <si>
    <t>B4</t>
  </si>
  <si>
    <t>B5</t>
  </si>
  <si>
    <t>B6</t>
  </si>
  <si>
    <t>B7</t>
  </si>
  <si>
    <t>B8</t>
  </si>
  <si>
    <t>B9</t>
  </si>
  <si>
    <t>B10</t>
  </si>
  <si>
    <t>B11</t>
  </si>
  <si>
    <t>B12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</si>
  <si>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</si>
  <si>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</si>
  <si>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</si>
  <si>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</si>
  <si>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</si>
  <si>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</si>
  <si>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</si>
  <si>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</si>
  <si>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</si>
  <si>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</si>
  <si>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</si>
  <si>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</si>
  <si>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</si>
  <si>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</si>
  <si>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</si>
  <si>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</si>
  <si>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</si>
  <si>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</si>
  <si>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</si>
  <si>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</si>
  <si>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</si>
  <si>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</si>
  <si>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</si>
  <si>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</si>
  <si>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E1</t>
  </si>
  <si>
    <t>E2</t>
  </si>
  <si>
    <t>E3</t>
  </si>
  <si>
    <t>E4</t>
  </si>
  <si>
    <t>E5</t>
  </si>
  <si>
    <t>E6</t>
  </si>
  <si>
    <t>E7</t>
  </si>
  <si>
    <t>E8</t>
  </si>
  <si>
    <t>E9</t>
  </si>
  <si>
    <t>E10</t>
  </si>
  <si>
    <t>E11</t>
  </si>
  <si>
    <t>E12</t>
  </si>
  <si>
    <t>F1</t>
  </si>
  <si>
    <t>F2</t>
  </si>
  <si>
    <t>F3</t>
  </si>
  <si>
    <t>F4</t>
  </si>
  <si>
    <t>F5</t>
  </si>
  <si>
    <t>F6</t>
  </si>
  <si>
    <t>F7</t>
  </si>
  <si>
    <t>F8</t>
  </si>
  <si>
    <t>F9</t>
  </si>
  <si>
    <t>F10</t>
  </si>
  <si>
    <t>F11</t>
  </si>
  <si>
    <t>F12</t>
  </si>
  <si>
    <t>G1</t>
  </si>
  <si>
    <t>Sample 73</t>
  </si>
  <si>
    <t>G2</t>
  </si>
  <si>
    <t>Sample 74</t>
  </si>
  <si>
    <t>G3</t>
  </si>
  <si>
    <t>Sample 75</t>
  </si>
  <si>
    <t>G4</t>
  </si>
  <si>
    <t>Sample 76</t>
  </si>
  <si>
    <t>G5</t>
  </si>
  <si>
    <t>Sample 77</t>
  </si>
  <si>
    <t>G6</t>
  </si>
  <si>
    <t>Sample 78</t>
  </si>
  <si>
    <t>G7</t>
  </si>
  <si>
    <t>Sample 79</t>
  </si>
  <si>
    <t>G8</t>
  </si>
  <si>
    <t>Sample 80</t>
  </si>
  <si>
    <t>G9</t>
  </si>
  <si>
    <t>Sample 81</t>
  </si>
  <si>
    <t>G10</t>
  </si>
  <si>
    <t>G11</t>
  </si>
  <si>
    <t>G12</t>
  </si>
  <si>
    <t>H1</t>
  </si>
  <si>
    <t>Sample 85</t>
  </si>
  <si>
    <t>H2</t>
  </si>
  <si>
    <t>Sample 86</t>
  </si>
  <si>
    <t>H3</t>
  </si>
  <si>
    <t>Sample 87</t>
  </si>
  <si>
    <t>H4</t>
  </si>
  <si>
    <t>Sample 88</t>
  </si>
  <si>
    <t>H5</t>
  </si>
  <si>
    <t>Sample 89</t>
  </si>
  <si>
    <t>H6</t>
  </si>
  <si>
    <t>Sample 90</t>
  </si>
  <si>
    <t>H7</t>
  </si>
  <si>
    <t>Sample 91</t>
  </si>
  <si>
    <t>H8</t>
  </si>
  <si>
    <t>Sample 92</t>
  </si>
  <si>
    <t>H9</t>
  </si>
  <si>
    <t>Sample 93</t>
  </si>
  <si>
    <t>H10</t>
  </si>
  <si>
    <t>H11</t>
  </si>
  <si>
    <t>H12</t>
  </si>
  <si>
    <t>STDPR1a</t>
  </si>
  <si>
    <t>STDEF1a</t>
  </si>
  <si>
    <t>48h_PR1a</t>
  </si>
  <si>
    <t>CTRL_PR1a</t>
  </si>
  <si>
    <t>24h_PR1a</t>
  </si>
  <si>
    <t>24h_EF1a</t>
  </si>
  <si>
    <t>STDPR1a_6</t>
  </si>
  <si>
    <t>STDPR5_6</t>
  </si>
  <si>
    <t>STDEF1a_6</t>
  </si>
  <si>
    <t>48h_PR5</t>
  </si>
  <si>
    <t>CTRL_PR5</t>
  </si>
  <si>
    <t>24h_PR5</t>
  </si>
  <si>
    <t>CTRL:EF1a</t>
  </si>
  <si>
    <t>STDPR1a_5</t>
  </si>
  <si>
    <t>STDPR5_5</t>
  </si>
  <si>
    <t>STDEF1a_5</t>
  </si>
  <si>
    <t>48h_EF1a</t>
  </si>
  <si>
    <t>CTRL_EF1a</t>
  </si>
  <si>
    <t>STDPR1a_4</t>
  </si>
  <si>
    <t>STDPR5_4</t>
  </si>
  <si>
    <t>STDEF1a_4</t>
  </si>
  <si>
    <t>STDPR1a_3</t>
  </si>
  <si>
    <t>STDPR5_3</t>
  </si>
  <si>
    <t>STDEF1a_3</t>
  </si>
  <si>
    <t>log c</t>
  </si>
  <si>
    <t>Ct</t>
  </si>
  <si>
    <t>průměr Ct</t>
  </si>
  <si>
    <t>SD</t>
  </si>
  <si>
    <t>kopie</t>
  </si>
  <si>
    <t>Prumer</t>
  </si>
  <si>
    <t>Normalizace G/HG</t>
  </si>
  <si>
    <t>průměr</t>
  </si>
  <si>
    <t>dCt</t>
  </si>
  <si>
    <t>ddCt</t>
  </si>
  <si>
    <t>R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</si>
</sst>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2" fontId="0" fillId="0" borderId="0" xfId="0" applyNumberFormat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/>
              <a:t>PR1a</a:t>
            </a:r>
            <a:endParaRPr lang="cs-CZ"/>
          </a:p>
        </c:rich>
      </c:tx>
      <c:layout/>
    </c:title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0.11162073490813648"/>
                  <c:y val="-0.25714580696753803"/>
                </c:manualLayout>
              </c:layout>
              <c:numFmt formatCode="General" sourceLinked="0"/>
            </c:trendlineLbl>
          </c:trendline>
          <c:xVal>
            <c:numRef>
              <c:f>List1!$M$2:$M$5</c:f>
              <c:numCache>
                <c:formatCode>General</c:formatCode>
                <c:ptCount val="4"/>
                <c:pt idx="0">
                  <c:v>6</c:v>
                </c:pt>
                <c:pt idx="1">
                  <c:v>5</c:v>
                </c:pt>
                <c:pt idx="2">
                  <c:v>4</c:v>
                </c:pt>
                <c:pt idx="3">
                  <c:v>3</c:v>
                </c:pt>
              </c:numCache>
            </c:numRef>
          </c:xVal>
          <c:yVal>
            <c:numRef>
              <c:f>List1!$P$2:$P$5</c:f>
              <c:numCache>
                <c:formatCode>0.00</c:formatCode>
                <c:ptCount val="4"/>
                <c:pt idx="0">
                  <c:v>18.509999999999998</c:v>
                </c:pt>
                <c:pt idx="1">
                  <c:v>23.439999999999998</c:v>
                </c:pt>
                <c:pt idx="2">
                  <c:v>26.01</c:v>
                </c:pt>
                <c:pt idx="3">
                  <c:v>29.634999999999998</c:v>
                </c:pt>
              </c:numCache>
            </c:numRef>
          </c:yVal>
        </c:ser>
        <c:axId val="52463104"/>
        <c:axId val="52461568"/>
      </c:scatterChart>
      <c:valAx>
        <c:axId val="52463104"/>
        <c:scaling>
          <c:orientation val="minMax"/>
        </c:scaling>
        <c:axPos val="b"/>
        <c:numFmt formatCode="General" sourceLinked="1"/>
        <c:tickLblPos val="nextTo"/>
        <c:crossAx val="52461568"/>
        <c:crosses val="autoZero"/>
        <c:crossBetween val="midCat"/>
      </c:valAx>
      <c:valAx>
        <c:axId val="52461568"/>
        <c:scaling>
          <c:orientation val="minMax"/>
        </c:scaling>
        <c:axPos val="l"/>
        <c:numFmt formatCode="0.00" sourceLinked="1"/>
        <c:tickLblPos val="nextTo"/>
        <c:crossAx val="52463104"/>
        <c:crosses val="autoZero"/>
        <c:crossBetween val="midCat"/>
      </c:valAx>
    </c:plotArea>
    <c:plotVisOnly val="1"/>
  </c:chart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/>
              <a:t>EF1a</a:t>
            </a:r>
            <a:endParaRPr lang="cs-CZ"/>
          </a:p>
        </c:rich>
      </c:tx>
      <c:layout/>
      <c:overlay val="1"/>
    </c:title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-0.11615704286964129"/>
                  <c:y val="5.6080023844589898E-3"/>
                </c:manualLayout>
              </c:layout>
              <c:numFmt formatCode="General" sourceLinked="0"/>
            </c:trendlineLbl>
          </c:trendline>
          <c:xVal>
            <c:numRef>
              <c:f>List1!$M$9:$M$12</c:f>
              <c:numCache>
                <c:formatCode>General</c:formatCode>
                <c:ptCount val="4"/>
                <c:pt idx="0">
                  <c:v>6</c:v>
                </c:pt>
                <c:pt idx="1">
                  <c:v>5</c:v>
                </c:pt>
                <c:pt idx="2">
                  <c:v>4</c:v>
                </c:pt>
                <c:pt idx="3">
                  <c:v>3</c:v>
                </c:pt>
              </c:numCache>
            </c:numRef>
          </c:xVal>
          <c:yVal>
            <c:numRef>
              <c:f>List1!$P$9:$P$12</c:f>
              <c:numCache>
                <c:formatCode>0.00</c:formatCode>
                <c:ptCount val="4"/>
                <c:pt idx="0">
                  <c:v>18.865000000000002</c:v>
                </c:pt>
                <c:pt idx="1">
                  <c:v>22.984999999999999</c:v>
                </c:pt>
                <c:pt idx="2">
                  <c:v>27.11</c:v>
                </c:pt>
                <c:pt idx="3">
                  <c:v>29.825000000000003</c:v>
                </c:pt>
              </c:numCache>
            </c:numRef>
          </c:yVal>
        </c:ser>
        <c:axId val="90874240"/>
        <c:axId val="100026624"/>
      </c:scatterChart>
      <c:valAx>
        <c:axId val="90874240"/>
        <c:scaling>
          <c:orientation val="minMax"/>
        </c:scaling>
        <c:axPos val="b"/>
        <c:numFmt formatCode="General" sourceLinked="1"/>
        <c:tickLblPos val="nextTo"/>
        <c:crossAx val="100026624"/>
        <c:crosses val="autoZero"/>
        <c:crossBetween val="midCat"/>
      </c:valAx>
      <c:valAx>
        <c:axId val="100026624"/>
        <c:scaling>
          <c:orientation val="minMax"/>
        </c:scaling>
        <c:axPos val="l"/>
        <c:numFmt formatCode="0.00" sourceLinked="1"/>
        <c:tickLblPos val="nextTo"/>
        <c:crossAx val="90874240"/>
        <c:crosses val="autoZero"/>
        <c:crossBetween val="midCat"/>
      </c:valAx>
    </c:plotArea>
    <c:plotVisOnly val="1"/>
  </c:chart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/>
      <c:barChart>
        <c:barDir val="col"/>
        <c:grouping val="clustered"/>
        <c:ser>
          <c:idx val="0"/>
          <c:order val="0"/>
          <c:errBars>
            <c:errBarType val="both"/>
            <c:errValType val="cust"/>
            <c:plus>
              <c:numRef>
                <c:f>(List1!$I$2,List1!$I$9)</c:f>
                <c:numCache>
                  <c:formatCode>General</c:formatCode>
                  <c:ptCount val="2"/>
                  <c:pt idx="0">
                    <c:v>1.7288018917816617E-2</c:v>
                  </c:pt>
                  <c:pt idx="1">
                    <c:v>0.25205281961004355</c:v>
                  </c:pt>
                </c:numCache>
              </c:numRef>
            </c:plus>
            <c:minus>
              <c:numRef>
                <c:f>(List1!$I$2,List1!$I$9)</c:f>
                <c:numCache>
                  <c:formatCode>General</c:formatCode>
                  <c:ptCount val="2"/>
                  <c:pt idx="0">
                    <c:v>1.7288018917816617E-2</c:v>
                  </c:pt>
                  <c:pt idx="1">
                    <c:v>0.25205281961004355</c:v>
                  </c:pt>
                </c:numCache>
              </c:numRef>
            </c:minus>
          </c:errBars>
          <c:val>
            <c:numRef>
              <c:f>(List1!$H$2,List1!$H$9)</c:f>
              <c:numCache>
                <c:formatCode>0.00</c:formatCode>
                <c:ptCount val="2"/>
                <c:pt idx="0">
                  <c:v>1.0941492854735675</c:v>
                </c:pt>
                <c:pt idx="1">
                  <c:v>0.24995458594617134</c:v>
                </c:pt>
              </c:numCache>
            </c:numRef>
          </c:val>
        </c:ser>
        <c:axId val="52572544"/>
        <c:axId val="52574080"/>
      </c:barChart>
      <c:catAx>
        <c:axId val="52572544"/>
        <c:scaling>
          <c:orientation val="minMax"/>
        </c:scaling>
        <c:axPos val="b"/>
        <c:tickLblPos val="nextTo"/>
        <c:crossAx val="52574080"/>
        <c:crosses val="autoZero"/>
        <c:auto val="1"/>
        <c:lblAlgn val="ctr"/>
        <c:lblOffset val="100"/>
      </c:catAx>
      <c:valAx>
        <c:axId val="52574080"/>
        <c:scaling>
          <c:orientation val="minMax"/>
        </c:scaling>
        <c:axPos val="l"/>
        <c:majorGridlines/>
        <c:numFmt formatCode="0.00" sourceLinked="1"/>
        <c:tickLblPos val="nextTo"/>
        <c:crossAx val="5257254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/>
      <c:barChart>
        <c:barDir val="col"/>
        <c:grouping val="clustered"/>
        <c:ser>
          <c:idx val="0"/>
          <c:order val="0"/>
          <c:errBars>
            <c:errBarType val="both"/>
            <c:errValType val="cust"/>
            <c:plus>
              <c:numRef>
                <c:f>(List2!$K$9,List2!$K$2)</c:f>
                <c:numCache>
                  <c:formatCode>General</c:formatCode>
                  <c:ptCount val="2"/>
                  <c:pt idx="0">
                    <c:v>0.77884529914480294</c:v>
                  </c:pt>
                  <c:pt idx="1">
                    <c:v>1.7162341906786744</c:v>
                  </c:pt>
                </c:numCache>
              </c:numRef>
            </c:plus>
            <c:minus>
              <c:numRef>
                <c:f>(List2!$K$9,List2!$K$2)</c:f>
                <c:numCache>
                  <c:formatCode>General</c:formatCode>
                  <c:ptCount val="2"/>
                  <c:pt idx="0">
                    <c:v>0.77884529914480294</c:v>
                  </c:pt>
                  <c:pt idx="1">
                    <c:v>1.7162341906786744</c:v>
                  </c:pt>
                </c:numCache>
              </c:numRef>
            </c:minus>
          </c:errBars>
          <c:val>
            <c:numRef>
              <c:f>(List2!$J$9,List2!$J$2)</c:f>
              <c:numCache>
                <c:formatCode>0.00</c:formatCode>
                <c:ptCount val="2"/>
                <c:pt idx="0">
                  <c:v>1</c:v>
                </c:pt>
                <c:pt idx="1">
                  <c:v>4.6751089942449857</c:v>
                </c:pt>
              </c:numCache>
            </c:numRef>
          </c:val>
        </c:ser>
        <c:axId val="94145152"/>
        <c:axId val="94159232"/>
      </c:barChart>
      <c:catAx>
        <c:axId val="94145152"/>
        <c:scaling>
          <c:orientation val="minMax"/>
        </c:scaling>
        <c:axPos val="b"/>
        <c:tickLblPos val="nextTo"/>
        <c:crossAx val="94159232"/>
        <c:crosses val="autoZero"/>
        <c:auto val="1"/>
        <c:lblAlgn val="ctr"/>
        <c:lblOffset val="100"/>
      </c:catAx>
      <c:valAx>
        <c:axId val="94159232"/>
        <c:scaling>
          <c:orientation val="minMax"/>
        </c:scaling>
        <c:axPos val="l"/>
        <c:majorGridlines/>
        <c:numFmt formatCode="0.00" sourceLinked="1"/>
        <c:tickLblPos val="nextTo"/>
        <c:crossAx val="9414515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8740157499999996" l="0.70000000000000018" r="0.70000000000000018" t="0.78740157499999996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486832</xdr:colOff>
      <xdr:row>0</xdr:row>
      <xdr:rowOff>31751</xdr:rowOff>
    </xdr:from>
    <xdr:to>
      <xdr:col>25</xdr:col>
      <xdr:colOff>148165</xdr:colOff>
      <xdr:row>14</xdr:row>
      <xdr:rowOff>105834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497416</xdr:colOff>
      <xdr:row>15</xdr:row>
      <xdr:rowOff>42334</xdr:rowOff>
    </xdr:from>
    <xdr:to>
      <xdr:col>25</xdr:col>
      <xdr:colOff>158749</xdr:colOff>
      <xdr:row>29</xdr:row>
      <xdr:rowOff>116417</xdr:rowOff>
    </xdr:to>
    <xdr:graphicFrame macro="">
      <xdr:nvGraphicFramePr>
        <xdr:cNvPr id="3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380999</xdr:colOff>
      <xdr:row>7</xdr:row>
      <xdr:rowOff>52917</xdr:rowOff>
    </xdr:from>
    <xdr:to>
      <xdr:col>16</xdr:col>
      <xdr:colOff>317499</xdr:colOff>
      <xdr:row>21</xdr:row>
      <xdr:rowOff>127000</xdr:rowOff>
    </xdr:to>
    <xdr:graphicFrame macro="">
      <xdr:nvGraphicFramePr>
        <xdr:cNvPr id="4" name="Graf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457199</xdr:colOff>
      <xdr:row>10</xdr:row>
      <xdr:rowOff>62442</xdr:rowOff>
    </xdr:from>
    <xdr:to>
      <xdr:col>12</xdr:col>
      <xdr:colOff>212724</xdr:colOff>
      <xdr:row>24</xdr:row>
      <xdr:rowOff>136525</xdr:rowOff>
    </xdr:to>
    <xdr:graphicFrame macro="">
      <xdr:nvGraphicFramePr>
        <xdr:cNvPr id="4" name="Graf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Q97"/>
  <sheetViews>
    <sheetView zoomScale="90" zoomScaleNormal="90" workbookViewId="0">
      <selection activeCell="G22" sqref="G22"/>
    </sheetView>
  </sheetViews>
  <sheetFormatPr defaultRowHeight="15"/>
  <cols>
    <col min="3" max="3" width="13.7109375" customWidth="1"/>
    <col min="5" max="7" width="9.140625" customWidth="1"/>
    <col min="8" max="8" width="18.140625" customWidth="1"/>
    <col min="9" max="9" width="6.85546875" customWidth="1"/>
    <col min="10" max="10" width="8.140625" customWidth="1"/>
    <col min="11" max="11" width="15.42578125" customWidth="1"/>
  </cols>
  <sheetData>
    <row r="1" spans="2:17">
      <c r="B1" t="s">
        <v>0</v>
      </c>
      <c r="C1" t="s">
        <v>1</v>
      </c>
      <c r="D1" t="s">
        <v>2</v>
      </c>
      <c r="E1" t="s">
        <v>145</v>
      </c>
      <c r="F1" t="s">
        <v>146</v>
      </c>
      <c r="G1" t="s">
        <v>144</v>
      </c>
      <c r="H1" t="s">
        <v>147</v>
      </c>
      <c r="I1" t="s">
        <v>144</v>
      </c>
      <c r="L1" t="s">
        <v>117</v>
      </c>
      <c r="M1" t="s">
        <v>141</v>
      </c>
      <c r="N1" t="s">
        <v>142</v>
      </c>
      <c r="O1" t="s">
        <v>142</v>
      </c>
      <c r="P1" t="s">
        <v>143</v>
      </c>
      <c r="Q1" t="s">
        <v>144</v>
      </c>
    </row>
    <row r="2" spans="2:17">
      <c r="B2" t="s">
        <v>3</v>
      </c>
      <c r="C2" t="s">
        <v>119</v>
      </c>
      <c r="D2">
        <v>29.56</v>
      </c>
      <c r="E2" s="1">
        <f>10^((D2-40.574)/-3.5945)</f>
        <v>1159.1129225876921</v>
      </c>
      <c r="F2" s="1">
        <f>AVERAGE(E2,E14)</f>
        <v>1159.1129225876921</v>
      </c>
      <c r="G2">
        <f>STDEVP(E2,E14)</f>
        <v>0</v>
      </c>
      <c r="H2" s="1">
        <f>F2/F50</f>
        <v>1.0941492854735675</v>
      </c>
      <c r="I2" s="1">
        <f>((F2+G2)/(F50-G50))-H2</f>
        <v>1.7288018917816617E-2</v>
      </c>
      <c r="J2" s="1"/>
      <c r="K2" s="1"/>
      <c r="L2">
        <v>1000000</v>
      </c>
      <c r="M2">
        <f>LOG10(L2)</f>
        <v>6</v>
      </c>
      <c r="N2">
        <v>18.62</v>
      </c>
      <c r="O2">
        <v>18.399999999999999</v>
      </c>
      <c r="P2" s="1">
        <f>AVERAGE(N2:O2)</f>
        <v>18.509999999999998</v>
      </c>
      <c r="Q2">
        <f>STDEVP(N2:O2)</f>
        <v>0.11000000000000121</v>
      </c>
    </row>
    <row r="3" spans="2:17">
      <c r="B3" t="s">
        <v>4</v>
      </c>
      <c r="C3" t="s">
        <v>120</v>
      </c>
      <c r="D3">
        <v>27.5</v>
      </c>
      <c r="E3" s="1"/>
      <c r="H3" s="1"/>
      <c r="L3">
        <v>100000</v>
      </c>
      <c r="M3">
        <f>LOG10(L3)</f>
        <v>5</v>
      </c>
      <c r="N3">
        <v>23.4</v>
      </c>
      <c r="O3">
        <v>23.48</v>
      </c>
      <c r="P3" s="1">
        <f>AVERAGE(N3:O3)</f>
        <v>23.439999999999998</v>
      </c>
      <c r="Q3">
        <f>STDEVP(N3:O3)</f>
        <v>4.0000000000000924E-2</v>
      </c>
    </row>
    <row r="4" spans="2:17">
      <c r="B4" t="s">
        <v>5</v>
      </c>
      <c r="C4" t="s">
        <v>121</v>
      </c>
      <c r="D4">
        <v>26.74</v>
      </c>
      <c r="E4" s="1"/>
      <c r="F4" s="1"/>
      <c r="G4" s="1"/>
      <c r="H4" s="1"/>
      <c r="I4" s="1"/>
      <c r="J4" s="1"/>
      <c r="K4" s="1"/>
      <c r="L4">
        <v>10000</v>
      </c>
      <c r="M4">
        <f>LOG10(L4)</f>
        <v>4</v>
      </c>
      <c r="N4">
        <v>26.01</v>
      </c>
      <c r="O4">
        <v>29.38</v>
      </c>
      <c r="P4" s="1">
        <f>AVERAGE(N4)</f>
        <v>26.01</v>
      </c>
      <c r="Q4">
        <v>0</v>
      </c>
    </row>
    <row r="5" spans="2:17">
      <c r="B5" t="s">
        <v>6</v>
      </c>
      <c r="C5" t="s">
        <v>119</v>
      </c>
      <c r="D5">
        <v>28.32</v>
      </c>
      <c r="E5" s="1"/>
      <c r="F5" s="1"/>
      <c r="G5" s="1"/>
      <c r="H5" s="1"/>
      <c r="I5" s="1"/>
      <c r="J5" s="1"/>
      <c r="K5" s="1"/>
      <c r="L5">
        <v>1000</v>
      </c>
      <c r="M5">
        <f>LOG10(L5)</f>
        <v>3</v>
      </c>
      <c r="N5">
        <v>29.61</v>
      </c>
      <c r="O5">
        <v>29.66</v>
      </c>
      <c r="P5" s="1">
        <f>AVERAGE(N5:O5)</f>
        <v>29.634999999999998</v>
      </c>
      <c r="Q5">
        <f>STDEVP(N5:O5)</f>
        <v>2.5000000000000355E-2</v>
      </c>
    </row>
    <row r="6" spans="2:17">
      <c r="B6" t="s">
        <v>7</v>
      </c>
      <c r="C6" t="s">
        <v>119</v>
      </c>
      <c r="D6">
        <v>35.4</v>
      </c>
      <c r="E6" s="1"/>
      <c r="F6" s="1"/>
      <c r="G6" s="1"/>
      <c r="H6" s="1"/>
      <c r="I6" s="1"/>
      <c r="J6" s="1"/>
      <c r="K6" s="1"/>
    </row>
    <row r="7" spans="2:17">
      <c r="B7" t="s">
        <v>8</v>
      </c>
      <c r="C7" t="s">
        <v>120</v>
      </c>
      <c r="D7">
        <v>27.62</v>
      </c>
      <c r="E7" s="1"/>
      <c r="F7" s="1"/>
      <c r="G7" s="1"/>
      <c r="H7" s="1"/>
      <c r="I7" s="1"/>
      <c r="J7" s="1"/>
      <c r="K7" s="1"/>
    </row>
    <row r="8" spans="2:17">
      <c r="B8" t="s">
        <v>9</v>
      </c>
      <c r="C8" t="s">
        <v>122</v>
      </c>
      <c r="D8">
        <v>29.95</v>
      </c>
      <c r="E8" s="1"/>
      <c r="F8" s="1"/>
      <c r="G8" s="1"/>
      <c r="H8" s="1"/>
      <c r="I8" s="1"/>
      <c r="J8" s="1"/>
      <c r="K8" s="1"/>
      <c r="L8" t="s">
        <v>118</v>
      </c>
      <c r="M8" t="s">
        <v>141</v>
      </c>
      <c r="N8" t="s">
        <v>142</v>
      </c>
      <c r="O8" t="s">
        <v>142</v>
      </c>
      <c r="P8" t="s">
        <v>143</v>
      </c>
      <c r="Q8" t="s">
        <v>144</v>
      </c>
    </row>
    <row r="9" spans="2:17">
      <c r="B9" t="s">
        <v>10</v>
      </c>
      <c r="C9" t="s">
        <v>120</v>
      </c>
      <c r="D9">
        <v>29.55</v>
      </c>
      <c r="E9" s="1">
        <f>10^((D9-40.574)/-3.5945)</f>
        <v>1166.5618665138634</v>
      </c>
      <c r="F9" s="1">
        <f>AVERAGE(E9,E21)</f>
        <v>1346.6296155475366</v>
      </c>
      <c r="G9">
        <f>STDEVP(E9,E21)</f>
        <v>180.06774903367432</v>
      </c>
      <c r="H9" s="1">
        <f>F9/F57</f>
        <v>0.24995458594617134</v>
      </c>
      <c r="I9" s="1">
        <f>((F9+G9)/(F57-G57))-H9</f>
        <v>0.25205281961004355</v>
      </c>
      <c r="J9" s="1"/>
      <c r="K9" s="1"/>
      <c r="L9">
        <v>1000000</v>
      </c>
      <c r="M9">
        <f>LOG10(L9)</f>
        <v>6</v>
      </c>
      <c r="N9">
        <v>18.91</v>
      </c>
      <c r="O9">
        <v>18.82</v>
      </c>
      <c r="P9" s="1">
        <f>AVERAGE(N9:O9)</f>
        <v>18.865000000000002</v>
      </c>
      <c r="Q9">
        <f>STDEVP(N9:O9)</f>
        <v>4.4999999999999929E-2</v>
      </c>
    </row>
    <row r="10" spans="2:17">
      <c r="B10" t="s">
        <v>11</v>
      </c>
      <c r="C10" t="s">
        <v>121</v>
      </c>
      <c r="L10">
        <v>100000</v>
      </c>
      <c r="M10">
        <f>LOG10(L10)</f>
        <v>5</v>
      </c>
      <c r="N10">
        <v>22.9</v>
      </c>
      <c r="O10">
        <v>23.07</v>
      </c>
      <c r="P10" s="1">
        <f>AVERAGE(N10:O10)</f>
        <v>22.984999999999999</v>
      </c>
      <c r="Q10">
        <f>STDEVP(N10:O10)</f>
        <v>8.5000000000000853E-2</v>
      </c>
    </row>
    <row r="11" spans="2:17">
      <c r="B11" t="s">
        <v>12</v>
      </c>
      <c r="C11" t="s">
        <v>123</v>
      </c>
      <c r="D11">
        <v>18.62</v>
      </c>
      <c r="L11">
        <v>10000</v>
      </c>
      <c r="M11">
        <f>LOG10(L11)</f>
        <v>4</v>
      </c>
      <c r="N11">
        <v>27.11</v>
      </c>
      <c r="O11">
        <v>27.24</v>
      </c>
      <c r="P11" s="1">
        <f>AVERAGE(N11)</f>
        <v>27.11</v>
      </c>
      <c r="Q11">
        <f>STDEVP(N11:O11)</f>
        <v>6.4999999999999503E-2</v>
      </c>
    </row>
    <row r="12" spans="2:17">
      <c r="B12" t="s">
        <v>13</v>
      </c>
      <c r="C12" t="s">
        <v>124</v>
      </c>
      <c r="D12">
        <v>22.68</v>
      </c>
      <c r="L12">
        <v>1000</v>
      </c>
      <c r="M12">
        <f>LOG10(L12)</f>
        <v>3</v>
      </c>
      <c r="N12">
        <v>29.28</v>
      </c>
      <c r="O12">
        <v>30.37</v>
      </c>
      <c r="P12" s="1">
        <f>AVERAGE(N12:O12)</f>
        <v>29.825000000000003</v>
      </c>
      <c r="Q12">
        <f>STDEVP(N12:O12)</f>
        <v>0.54499999999986115</v>
      </c>
    </row>
    <row r="13" spans="2:17">
      <c r="B13" t="s">
        <v>14</v>
      </c>
      <c r="C13" t="s">
        <v>125</v>
      </c>
      <c r="D13">
        <v>18.91</v>
      </c>
    </row>
    <row r="14" spans="2:17">
      <c r="B14" t="s">
        <v>15</v>
      </c>
      <c r="C14" t="s">
        <v>119</v>
      </c>
      <c r="D14">
        <v>29.56</v>
      </c>
      <c r="E14" s="1">
        <f>10^((D14-40.574)/-3.5945)</f>
        <v>1159.1129225876921</v>
      </c>
    </row>
    <row r="15" spans="2:17">
      <c r="B15" t="s">
        <v>16</v>
      </c>
      <c r="C15" t="s">
        <v>120</v>
      </c>
      <c r="D15">
        <v>31.31</v>
      </c>
      <c r="E15" s="1"/>
    </row>
    <row r="16" spans="2:17">
      <c r="B16" t="s">
        <v>17</v>
      </c>
      <c r="C16" t="s">
        <v>121</v>
      </c>
      <c r="D16">
        <v>26.1</v>
      </c>
    </row>
    <row r="17" spans="2:5">
      <c r="B17" t="s">
        <v>18</v>
      </c>
      <c r="C17" t="s">
        <v>119</v>
      </c>
      <c r="D17">
        <v>28.86</v>
      </c>
    </row>
    <row r="18" spans="2:5">
      <c r="B18" t="s">
        <v>19</v>
      </c>
      <c r="C18" t="s">
        <v>119</v>
      </c>
      <c r="D18">
        <v>35.299999999999997</v>
      </c>
    </row>
    <row r="19" spans="2:5">
      <c r="B19" t="s">
        <v>20</v>
      </c>
      <c r="C19" t="s">
        <v>120</v>
      </c>
      <c r="D19">
        <v>28.27</v>
      </c>
      <c r="E19" s="1"/>
    </row>
    <row r="20" spans="2:5">
      <c r="B20" t="s">
        <v>21</v>
      </c>
      <c r="C20" t="s">
        <v>122</v>
      </c>
      <c r="D20">
        <v>30.24</v>
      </c>
    </row>
    <row r="21" spans="2:5">
      <c r="B21" t="s">
        <v>22</v>
      </c>
      <c r="C21" t="s">
        <v>120</v>
      </c>
      <c r="D21">
        <v>29.13</v>
      </c>
      <c r="E21" s="1">
        <f>10^((D21-40.574)/-3.5945)</f>
        <v>1526.69736458121</v>
      </c>
    </row>
    <row r="22" spans="2:5">
      <c r="B22" t="s">
        <v>23</v>
      </c>
      <c r="C22" t="s">
        <v>121</v>
      </c>
    </row>
    <row r="23" spans="2:5">
      <c r="B23" t="s">
        <v>24</v>
      </c>
      <c r="C23" t="s">
        <v>123</v>
      </c>
      <c r="D23">
        <v>18.399999999999999</v>
      </c>
    </row>
    <row r="24" spans="2:5">
      <c r="B24" t="s">
        <v>25</v>
      </c>
      <c r="C24" t="s">
        <v>124</v>
      </c>
      <c r="D24">
        <v>22.65</v>
      </c>
    </row>
    <row r="25" spans="2:5">
      <c r="B25" t="s">
        <v>26</v>
      </c>
      <c r="C25" t="s">
        <v>125</v>
      </c>
      <c r="D25">
        <v>18.82</v>
      </c>
    </row>
    <row r="26" spans="2:5">
      <c r="B26" t="s">
        <v>27</v>
      </c>
      <c r="C26" t="s">
        <v>126</v>
      </c>
      <c r="D26">
        <v>26.58</v>
      </c>
    </row>
    <row r="27" spans="2:5">
      <c r="B27" t="s">
        <v>28</v>
      </c>
      <c r="C27" t="s">
        <v>127</v>
      </c>
      <c r="D27">
        <v>24.8</v>
      </c>
    </row>
    <row r="28" spans="2:5">
      <c r="B28" t="s">
        <v>29</v>
      </c>
      <c r="C28" t="s">
        <v>128</v>
      </c>
      <c r="D28">
        <v>23.67</v>
      </c>
    </row>
    <row r="29" spans="2:5">
      <c r="B29" t="s">
        <v>30</v>
      </c>
      <c r="C29" t="s">
        <v>126</v>
      </c>
      <c r="D29">
        <v>26.69</v>
      </c>
    </row>
    <row r="30" spans="2:5">
      <c r="B30" t="s">
        <v>31</v>
      </c>
      <c r="C30" t="s">
        <v>126</v>
      </c>
      <c r="D30">
        <v>31.95</v>
      </c>
    </row>
    <row r="31" spans="2:5">
      <c r="B31" t="s">
        <v>32</v>
      </c>
      <c r="C31" t="s">
        <v>129</v>
      </c>
      <c r="D31">
        <v>31.12</v>
      </c>
    </row>
    <row r="32" spans="2:5">
      <c r="B32" t="s">
        <v>33</v>
      </c>
      <c r="C32" t="s">
        <v>121</v>
      </c>
      <c r="D32">
        <v>31.72</v>
      </c>
    </row>
    <row r="33" spans="2:4">
      <c r="B33" t="s">
        <v>34</v>
      </c>
      <c r="C33" t="s">
        <v>127</v>
      </c>
      <c r="D33">
        <v>31.86</v>
      </c>
    </row>
    <row r="34" spans="2:4">
      <c r="B34" t="s">
        <v>35</v>
      </c>
      <c r="C34" t="s">
        <v>128</v>
      </c>
    </row>
    <row r="35" spans="2:4">
      <c r="B35" t="s">
        <v>36</v>
      </c>
      <c r="C35" t="s">
        <v>130</v>
      </c>
      <c r="D35">
        <v>23.4</v>
      </c>
    </row>
    <row r="36" spans="2:4">
      <c r="B36" t="s">
        <v>37</v>
      </c>
      <c r="C36" t="s">
        <v>131</v>
      </c>
      <c r="D36">
        <v>26.16</v>
      </c>
    </row>
    <row r="37" spans="2:4">
      <c r="B37" t="s">
        <v>38</v>
      </c>
      <c r="C37" t="s">
        <v>132</v>
      </c>
      <c r="D37">
        <v>22.9</v>
      </c>
    </row>
    <row r="38" spans="2:4">
      <c r="B38" t="s">
        <v>39</v>
      </c>
      <c r="C38" t="s">
        <v>126</v>
      </c>
      <c r="D38">
        <v>26.71</v>
      </c>
    </row>
    <row r="39" spans="2:4">
      <c r="B39" t="s">
        <v>40</v>
      </c>
      <c r="C39" t="s">
        <v>127</v>
      </c>
      <c r="D39">
        <v>26.36</v>
      </c>
    </row>
    <row r="40" spans="2:4">
      <c r="B40" t="s">
        <v>41</v>
      </c>
      <c r="C40" t="s">
        <v>128</v>
      </c>
      <c r="D40">
        <v>23.79</v>
      </c>
    </row>
    <row r="41" spans="2:4">
      <c r="B41" t="s">
        <v>42</v>
      </c>
      <c r="C41" t="s">
        <v>126</v>
      </c>
      <c r="D41">
        <v>26.8</v>
      </c>
    </row>
    <row r="42" spans="2:4">
      <c r="B42" t="s">
        <v>43</v>
      </c>
      <c r="C42" t="s">
        <v>126</v>
      </c>
      <c r="D42">
        <v>31.75</v>
      </c>
    </row>
    <row r="43" spans="2:4">
      <c r="B43" t="s">
        <v>44</v>
      </c>
      <c r="C43" t="s">
        <v>129</v>
      </c>
      <c r="D43">
        <v>27.82</v>
      </c>
    </row>
    <row r="44" spans="2:4">
      <c r="B44" t="s">
        <v>45</v>
      </c>
      <c r="C44" t="s">
        <v>121</v>
      </c>
      <c r="D44">
        <v>32.01</v>
      </c>
    </row>
    <row r="45" spans="2:4">
      <c r="B45" t="s">
        <v>46</v>
      </c>
      <c r="C45" t="s">
        <v>127</v>
      </c>
      <c r="D45">
        <v>28.54</v>
      </c>
    </row>
    <row r="46" spans="2:4">
      <c r="B46" t="s">
        <v>47</v>
      </c>
      <c r="C46" t="s">
        <v>128</v>
      </c>
    </row>
    <row r="47" spans="2:4">
      <c r="B47" t="s">
        <v>48</v>
      </c>
      <c r="C47" t="s">
        <v>130</v>
      </c>
      <c r="D47">
        <v>23.48</v>
      </c>
    </row>
    <row r="48" spans="2:4">
      <c r="B48" t="s">
        <v>49</v>
      </c>
      <c r="C48" t="s">
        <v>131</v>
      </c>
      <c r="D48">
        <v>26.73</v>
      </c>
    </row>
    <row r="49" spans="2:7">
      <c r="B49" t="s">
        <v>50</v>
      </c>
      <c r="C49" t="s">
        <v>132</v>
      </c>
      <c r="D49">
        <v>23.07</v>
      </c>
    </row>
    <row r="50" spans="2:7">
      <c r="B50" t="s">
        <v>51</v>
      </c>
      <c r="C50" t="s">
        <v>133</v>
      </c>
      <c r="D50">
        <v>30.13</v>
      </c>
      <c r="E50" s="1">
        <f>10^((D50-41.349)/-3.7005)</f>
        <v>1075.8518373281381</v>
      </c>
      <c r="F50" s="1">
        <f>AVERAGE(E50,E62)</f>
        <v>1059.3736503570508</v>
      </c>
      <c r="G50">
        <f>STDEVP(E50,E62)</f>
        <v>16.478186971093194</v>
      </c>
    </row>
    <row r="51" spans="2:7">
      <c r="B51" t="s">
        <v>52</v>
      </c>
      <c r="C51" t="s">
        <v>134</v>
      </c>
      <c r="D51">
        <v>28.17</v>
      </c>
    </row>
    <row r="52" spans="2:7">
      <c r="B52" t="s">
        <v>53</v>
      </c>
      <c r="C52" t="s">
        <v>122</v>
      </c>
      <c r="D52">
        <v>29.39</v>
      </c>
    </row>
    <row r="53" spans="2:7">
      <c r="B53" t="s">
        <v>54</v>
      </c>
      <c r="C53" t="s">
        <v>133</v>
      </c>
      <c r="D53">
        <v>30.1</v>
      </c>
    </row>
    <row r="54" spans="2:7">
      <c r="B54" t="s">
        <v>55</v>
      </c>
      <c r="C54" t="s">
        <v>133</v>
      </c>
      <c r="D54">
        <v>34.369999999999997</v>
      </c>
    </row>
    <row r="55" spans="2:7">
      <c r="B55" t="s">
        <v>56</v>
      </c>
      <c r="C55" t="s">
        <v>127</v>
      </c>
      <c r="D55">
        <v>28.76</v>
      </c>
    </row>
    <row r="56" spans="2:7">
      <c r="B56" t="s">
        <v>57</v>
      </c>
      <c r="C56" t="s">
        <v>128</v>
      </c>
      <c r="D56">
        <v>25.92</v>
      </c>
    </row>
    <row r="57" spans="2:7">
      <c r="B57" t="s">
        <v>58</v>
      </c>
      <c r="C57" t="s">
        <v>134</v>
      </c>
      <c r="D57">
        <v>26.96</v>
      </c>
      <c r="E57" s="1">
        <f>10^((D57-41.349)/-3.7005)</f>
        <v>7733.8093230131662</v>
      </c>
      <c r="F57" s="1">
        <f>AVERAGE(E57,E69)</f>
        <v>5387.4971345296235</v>
      </c>
      <c r="G57">
        <f>STDEVP(E57,E69)</f>
        <v>2346.3121884835418</v>
      </c>
    </row>
    <row r="58" spans="2:7">
      <c r="B58" t="s">
        <v>59</v>
      </c>
      <c r="C58" t="s">
        <v>122</v>
      </c>
    </row>
    <row r="59" spans="2:7">
      <c r="B59" t="s">
        <v>60</v>
      </c>
      <c r="C59" t="s">
        <v>135</v>
      </c>
      <c r="D59">
        <v>29.38</v>
      </c>
    </row>
    <row r="60" spans="2:7">
      <c r="B60" t="s">
        <v>61</v>
      </c>
      <c r="C60" t="s">
        <v>136</v>
      </c>
      <c r="D60">
        <v>29.84</v>
      </c>
    </row>
    <row r="61" spans="2:7">
      <c r="B61" t="s">
        <v>62</v>
      </c>
      <c r="C61" t="s">
        <v>137</v>
      </c>
      <c r="D61">
        <v>27.11</v>
      </c>
    </row>
    <row r="62" spans="2:7">
      <c r="B62" t="s">
        <v>63</v>
      </c>
      <c r="C62" t="s">
        <v>133</v>
      </c>
      <c r="D62">
        <v>30.18</v>
      </c>
      <c r="E62" s="1">
        <f>10^((D62-41.349)/-3.7005)</f>
        <v>1042.8954633859637</v>
      </c>
    </row>
    <row r="63" spans="2:7">
      <c r="B63" t="s">
        <v>64</v>
      </c>
      <c r="C63" t="s">
        <v>134</v>
      </c>
      <c r="D63">
        <v>28.25</v>
      </c>
    </row>
    <row r="64" spans="2:7">
      <c r="B64" t="s">
        <v>65</v>
      </c>
      <c r="C64" t="s">
        <v>122</v>
      </c>
      <c r="D64">
        <v>29.82</v>
      </c>
    </row>
    <row r="65" spans="2:5">
      <c r="B65" t="s">
        <v>66</v>
      </c>
      <c r="C65" t="s">
        <v>133</v>
      </c>
      <c r="D65">
        <v>30.3</v>
      </c>
    </row>
    <row r="66" spans="2:5">
      <c r="B66" t="s">
        <v>67</v>
      </c>
      <c r="C66" t="s">
        <v>133</v>
      </c>
      <c r="D66">
        <v>32.71</v>
      </c>
    </row>
    <row r="67" spans="2:5">
      <c r="B67" t="s">
        <v>68</v>
      </c>
      <c r="C67" t="s">
        <v>127</v>
      </c>
      <c r="D67">
        <v>26.92</v>
      </c>
    </row>
    <row r="68" spans="2:5">
      <c r="B68" t="s">
        <v>69</v>
      </c>
      <c r="C68" t="s">
        <v>128</v>
      </c>
      <c r="D68">
        <v>25.74</v>
      </c>
    </row>
    <row r="69" spans="2:5">
      <c r="B69" t="s">
        <v>70</v>
      </c>
      <c r="C69" t="s">
        <v>134</v>
      </c>
      <c r="D69">
        <v>28.46</v>
      </c>
      <c r="E69" s="1">
        <f>10^((D69-41.349)/-3.7005)</f>
        <v>3041.1849460460808</v>
      </c>
    </row>
    <row r="70" spans="2:5">
      <c r="B70" t="s">
        <v>71</v>
      </c>
      <c r="C70" t="s">
        <v>122</v>
      </c>
    </row>
    <row r="71" spans="2:5">
      <c r="B71" t="s">
        <v>72</v>
      </c>
      <c r="C71" t="s">
        <v>135</v>
      </c>
      <c r="D71">
        <v>26.01</v>
      </c>
    </row>
    <row r="72" spans="2:5">
      <c r="B72" t="s">
        <v>73</v>
      </c>
      <c r="C72" t="s">
        <v>136</v>
      </c>
      <c r="D72">
        <v>29.27</v>
      </c>
    </row>
    <row r="73" spans="2:5">
      <c r="B73" t="s">
        <v>74</v>
      </c>
      <c r="C73" t="s">
        <v>137</v>
      </c>
      <c r="D73">
        <v>27.24</v>
      </c>
    </row>
    <row r="74" spans="2:5">
      <c r="B74" t="s">
        <v>75</v>
      </c>
      <c r="C74" t="s">
        <v>76</v>
      </c>
    </row>
    <row r="75" spans="2:5">
      <c r="B75" t="s">
        <v>77</v>
      </c>
      <c r="C75" t="s">
        <v>78</v>
      </c>
    </row>
    <row r="76" spans="2:5">
      <c r="B76" t="s">
        <v>79</v>
      </c>
      <c r="C76" t="s">
        <v>80</v>
      </c>
    </row>
    <row r="77" spans="2:5">
      <c r="B77" t="s">
        <v>81</v>
      </c>
      <c r="C77" t="s">
        <v>82</v>
      </c>
    </row>
    <row r="78" spans="2:5">
      <c r="B78" t="s">
        <v>83</v>
      </c>
      <c r="C78" t="s">
        <v>84</v>
      </c>
    </row>
    <row r="79" spans="2:5">
      <c r="B79" t="s">
        <v>85</v>
      </c>
      <c r="C79" t="s">
        <v>86</v>
      </c>
    </row>
    <row r="80" spans="2:5">
      <c r="B80" t="s">
        <v>87</v>
      </c>
      <c r="C80" t="s">
        <v>88</v>
      </c>
    </row>
    <row r="81" spans="2:4">
      <c r="B81" t="s">
        <v>89</v>
      </c>
      <c r="C81" t="s">
        <v>90</v>
      </c>
    </row>
    <row r="82" spans="2:4">
      <c r="B82" t="s">
        <v>91</v>
      </c>
      <c r="C82" t="s">
        <v>92</v>
      </c>
    </row>
    <row r="83" spans="2:4">
      <c r="B83" t="s">
        <v>93</v>
      </c>
      <c r="C83" t="s">
        <v>138</v>
      </c>
      <c r="D83">
        <v>29.61</v>
      </c>
    </row>
    <row r="84" spans="2:4">
      <c r="B84" t="s">
        <v>94</v>
      </c>
      <c r="C84" t="s">
        <v>139</v>
      </c>
      <c r="D84">
        <v>30.36</v>
      </c>
    </row>
    <row r="85" spans="2:4">
      <c r="B85" t="s">
        <v>95</v>
      </c>
      <c r="C85" t="s">
        <v>140</v>
      </c>
      <c r="D85">
        <v>29.28</v>
      </c>
    </row>
    <row r="86" spans="2:4">
      <c r="B86" t="s">
        <v>96</v>
      </c>
      <c r="C86" t="s">
        <v>97</v>
      </c>
    </row>
    <row r="87" spans="2:4">
      <c r="B87" t="s">
        <v>98</v>
      </c>
      <c r="C87" t="s">
        <v>99</v>
      </c>
    </row>
    <row r="88" spans="2:4">
      <c r="B88" t="s">
        <v>100</v>
      </c>
      <c r="C88" t="s">
        <v>101</v>
      </c>
    </row>
    <row r="89" spans="2:4">
      <c r="B89" t="s">
        <v>102</v>
      </c>
      <c r="C89" t="s">
        <v>103</v>
      </c>
    </row>
    <row r="90" spans="2:4">
      <c r="B90" t="s">
        <v>104</v>
      </c>
      <c r="C90" t="s">
        <v>105</v>
      </c>
    </row>
    <row r="91" spans="2:4">
      <c r="B91" t="s">
        <v>106</v>
      </c>
      <c r="C91" t="s">
        <v>107</v>
      </c>
    </row>
    <row r="92" spans="2:4">
      <c r="B92" t="s">
        <v>108</v>
      </c>
      <c r="C92" t="s">
        <v>109</v>
      </c>
    </row>
    <row r="93" spans="2:4">
      <c r="B93" t="s">
        <v>110</v>
      </c>
      <c r="C93" t="s">
        <v>111</v>
      </c>
    </row>
    <row r="94" spans="2:4">
      <c r="B94" t="s">
        <v>112</v>
      </c>
      <c r="C94" t="s">
        <v>113</v>
      </c>
    </row>
    <row r="95" spans="2:4">
      <c r="B95" t="s">
        <v>114</v>
      </c>
      <c r="C95" t="s">
        <v>138</v>
      </c>
      <c r="D95">
        <v>29.66</v>
      </c>
    </row>
    <row r="96" spans="2:4">
      <c r="B96" t="s">
        <v>115</v>
      </c>
      <c r="C96" t="s">
        <v>139</v>
      </c>
      <c r="D96">
        <v>30.67</v>
      </c>
    </row>
    <row r="97" spans="2:4">
      <c r="B97" t="s">
        <v>116</v>
      </c>
      <c r="C97" t="s">
        <v>140</v>
      </c>
      <c r="D97">
        <v>30.37</v>
      </c>
    </row>
  </sheetData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P97"/>
  <sheetViews>
    <sheetView tabSelected="1" workbookViewId="0">
      <selection activeCell="C6" sqref="C6"/>
    </sheetView>
  </sheetViews>
  <sheetFormatPr defaultRowHeight="15"/>
  <cols>
    <col min="3" max="3" width="13.7109375" customWidth="1"/>
    <col min="5" max="7" width="9.140625" customWidth="1"/>
    <col min="8" max="8" width="9.28515625" customWidth="1"/>
    <col min="9" max="9" width="6.85546875" customWidth="1"/>
    <col min="10" max="10" width="8.140625" customWidth="1"/>
    <col min="11" max="11" width="11.140625" customWidth="1"/>
  </cols>
  <sheetData>
    <row r="1" spans="2:16">
      <c r="B1" t="s">
        <v>0</v>
      </c>
      <c r="C1" t="s">
        <v>1</v>
      </c>
      <c r="D1" t="s">
        <v>2</v>
      </c>
      <c r="E1" t="s">
        <v>148</v>
      </c>
      <c r="F1" t="s">
        <v>144</v>
      </c>
      <c r="G1" t="s">
        <v>149</v>
      </c>
      <c r="H1" t="s">
        <v>144</v>
      </c>
      <c r="I1" t="s">
        <v>150</v>
      </c>
      <c r="J1" t="s">
        <v>151</v>
      </c>
      <c r="K1" t="s">
        <v>144</v>
      </c>
    </row>
    <row r="2" spans="2:16">
      <c r="B2" t="s">
        <v>3</v>
      </c>
      <c r="C2" t="s">
        <v>119</v>
      </c>
      <c r="D2">
        <v>29.56</v>
      </c>
      <c r="E2" s="1">
        <f>AVERAGE(D2,D14)</f>
        <v>29.56</v>
      </c>
      <c r="F2" s="1">
        <f>STDEVP(D2,D14)</f>
        <v>0</v>
      </c>
      <c r="G2" s="1">
        <f>E2-E50</f>
        <v>-0.59500000000000242</v>
      </c>
      <c r="H2" s="1">
        <f>(F2^2+F50^2)^0.5</f>
        <v>2.5000000000000355E-2</v>
      </c>
      <c r="I2" s="1">
        <f>G2-G9</f>
        <v>-2.2250000000000014</v>
      </c>
      <c r="J2" s="1">
        <f>2^-I2</f>
        <v>4.6751089942449857</v>
      </c>
      <c r="K2" s="1">
        <f>2^((H2^2+H9^2)^0.5)</f>
        <v>1.7162341906786744</v>
      </c>
      <c r="P2" s="1"/>
    </row>
    <row r="3" spans="2:16">
      <c r="B3" t="s">
        <v>4</v>
      </c>
      <c r="C3" t="s">
        <v>120</v>
      </c>
      <c r="D3">
        <v>27.5</v>
      </c>
      <c r="E3" s="1"/>
      <c r="H3" s="1"/>
      <c r="P3" s="1"/>
    </row>
    <row r="4" spans="2:16">
      <c r="B4" t="s">
        <v>5</v>
      </c>
      <c r="C4" t="s">
        <v>121</v>
      </c>
      <c r="D4">
        <v>26.74</v>
      </c>
      <c r="E4" s="1"/>
      <c r="F4" s="1"/>
      <c r="G4" s="1"/>
      <c r="H4" s="1"/>
      <c r="I4" s="1"/>
      <c r="J4" s="1"/>
      <c r="K4" s="1"/>
      <c r="P4" s="1"/>
    </row>
    <row r="5" spans="2:16">
      <c r="B5" t="s">
        <v>6</v>
      </c>
      <c r="C5" t="s">
        <v>119</v>
      </c>
      <c r="D5">
        <v>28.32</v>
      </c>
      <c r="E5" s="1"/>
      <c r="F5" s="1"/>
      <c r="G5" s="1"/>
      <c r="H5" s="1"/>
      <c r="I5" s="1"/>
      <c r="J5" s="1"/>
      <c r="K5" s="1"/>
      <c r="P5" s="1"/>
    </row>
    <row r="6" spans="2:16">
      <c r="B6" t="s">
        <v>7</v>
      </c>
      <c r="C6" t="s">
        <v>119</v>
      </c>
      <c r="D6">
        <v>35.4</v>
      </c>
      <c r="E6" s="1"/>
      <c r="F6" s="1"/>
      <c r="G6" s="1"/>
      <c r="H6" s="1"/>
      <c r="I6" s="1"/>
      <c r="J6" s="1"/>
      <c r="K6" s="1"/>
    </row>
    <row r="7" spans="2:16">
      <c r="B7" t="s">
        <v>8</v>
      </c>
      <c r="C7" t="s">
        <v>120</v>
      </c>
      <c r="D7">
        <v>27.62</v>
      </c>
      <c r="E7" s="1"/>
      <c r="F7" s="1"/>
      <c r="G7" s="1"/>
      <c r="H7" s="1"/>
      <c r="I7" s="1"/>
      <c r="J7" s="1"/>
      <c r="K7" s="1"/>
    </row>
    <row r="8" spans="2:16">
      <c r="B8" t="s">
        <v>9</v>
      </c>
      <c r="C8" t="s">
        <v>122</v>
      </c>
      <c r="D8">
        <v>29.95</v>
      </c>
      <c r="E8" s="1"/>
      <c r="F8" s="1"/>
      <c r="G8" s="1"/>
      <c r="H8" s="1"/>
      <c r="I8" s="1"/>
      <c r="J8" s="1"/>
      <c r="K8" s="1"/>
    </row>
    <row r="9" spans="2:16">
      <c r="B9" t="s">
        <v>10</v>
      </c>
      <c r="C9" t="s">
        <v>120</v>
      </c>
      <c r="D9">
        <v>29.55</v>
      </c>
      <c r="E9" s="1">
        <f>AVERAGE(D9,D21)</f>
        <v>29.34</v>
      </c>
      <c r="F9" s="1">
        <f>STDEVP(D9,D21)</f>
        <v>0.2099999999998991</v>
      </c>
      <c r="G9" s="1">
        <f>E9-E57</f>
        <v>1.629999999999999</v>
      </c>
      <c r="H9" s="1">
        <f>(F9^2+F57^2)^0.5</f>
        <v>0.77884529914480294</v>
      </c>
      <c r="I9" s="1"/>
      <c r="J9" s="1">
        <v>1</v>
      </c>
      <c r="K9" s="1">
        <f>H9</f>
        <v>0.77884529914480294</v>
      </c>
      <c r="P9" s="1"/>
    </row>
    <row r="10" spans="2:16">
      <c r="B10" t="s">
        <v>11</v>
      </c>
      <c r="C10" t="s">
        <v>121</v>
      </c>
      <c r="P10" s="1"/>
    </row>
    <row r="11" spans="2:16">
      <c r="B11" t="s">
        <v>12</v>
      </c>
      <c r="C11" t="s">
        <v>123</v>
      </c>
      <c r="D11">
        <v>18.62</v>
      </c>
      <c r="P11" s="1"/>
    </row>
    <row r="12" spans="2:16">
      <c r="B12" t="s">
        <v>13</v>
      </c>
      <c r="C12" t="s">
        <v>124</v>
      </c>
      <c r="D12">
        <v>22.68</v>
      </c>
      <c r="P12" s="1"/>
    </row>
    <row r="13" spans="2:16">
      <c r="B13" t="s">
        <v>14</v>
      </c>
      <c r="C13" t="s">
        <v>125</v>
      </c>
      <c r="D13">
        <v>18.91</v>
      </c>
    </row>
    <row r="14" spans="2:16">
      <c r="B14" t="s">
        <v>15</v>
      </c>
      <c r="C14" t="s">
        <v>119</v>
      </c>
      <c r="D14">
        <v>29.56</v>
      </c>
      <c r="E14" s="1"/>
    </row>
    <row r="15" spans="2:16">
      <c r="B15" t="s">
        <v>16</v>
      </c>
      <c r="C15" t="s">
        <v>120</v>
      </c>
      <c r="D15">
        <v>31.31</v>
      </c>
      <c r="E15" s="1"/>
    </row>
    <row r="16" spans="2:16">
      <c r="B16" t="s">
        <v>17</v>
      </c>
      <c r="C16" t="s">
        <v>121</v>
      </c>
      <c r="D16">
        <v>26.1</v>
      </c>
    </row>
    <row r="17" spans="2:5">
      <c r="B17" t="s">
        <v>18</v>
      </c>
      <c r="C17" t="s">
        <v>119</v>
      </c>
      <c r="D17">
        <v>28.86</v>
      </c>
    </row>
    <row r="18" spans="2:5">
      <c r="B18" t="s">
        <v>19</v>
      </c>
      <c r="C18" t="s">
        <v>119</v>
      </c>
      <c r="D18">
        <v>35.299999999999997</v>
      </c>
    </row>
    <row r="19" spans="2:5">
      <c r="B19" t="s">
        <v>20</v>
      </c>
      <c r="C19" t="s">
        <v>120</v>
      </c>
      <c r="D19">
        <v>28.27</v>
      </c>
      <c r="E19" s="1"/>
    </row>
    <row r="20" spans="2:5">
      <c r="B20" t="s">
        <v>21</v>
      </c>
      <c r="C20" t="s">
        <v>122</v>
      </c>
      <c r="D20">
        <v>30.24</v>
      </c>
    </row>
    <row r="21" spans="2:5">
      <c r="B21" t="s">
        <v>22</v>
      </c>
      <c r="C21" t="s">
        <v>120</v>
      </c>
      <c r="D21">
        <v>29.13</v>
      </c>
      <c r="E21" s="1"/>
    </row>
    <row r="22" spans="2:5">
      <c r="B22" t="s">
        <v>23</v>
      </c>
      <c r="C22" t="s">
        <v>121</v>
      </c>
    </row>
    <row r="23" spans="2:5">
      <c r="B23" t="s">
        <v>24</v>
      </c>
      <c r="C23" t="s">
        <v>123</v>
      </c>
      <c r="D23">
        <v>18.399999999999999</v>
      </c>
    </row>
    <row r="24" spans="2:5">
      <c r="B24" t="s">
        <v>25</v>
      </c>
      <c r="C24" t="s">
        <v>124</v>
      </c>
      <c r="D24">
        <v>22.65</v>
      </c>
    </row>
    <row r="25" spans="2:5">
      <c r="B25" t="s">
        <v>26</v>
      </c>
      <c r="C25" t="s">
        <v>125</v>
      </c>
      <c r="D25">
        <v>18.82</v>
      </c>
    </row>
    <row r="26" spans="2:5">
      <c r="B26" t="s">
        <v>27</v>
      </c>
      <c r="C26" t="s">
        <v>126</v>
      </c>
      <c r="D26">
        <v>26.58</v>
      </c>
    </row>
    <row r="27" spans="2:5">
      <c r="B27" t="s">
        <v>28</v>
      </c>
      <c r="C27" t="s">
        <v>127</v>
      </c>
      <c r="D27">
        <v>24.8</v>
      </c>
    </row>
    <row r="28" spans="2:5">
      <c r="B28" t="s">
        <v>29</v>
      </c>
      <c r="C28" t="s">
        <v>128</v>
      </c>
      <c r="D28">
        <v>23.67</v>
      </c>
    </row>
    <row r="29" spans="2:5">
      <c r="B29" t="s">
        <v>30</v>
      </c>
      <c r="C29" t="s">
        <v>126</v>
      </c>
      <c r="D29">
        <v>26.69</v>
      </c>
    </row>
    <row r="30" spans="2:5">
      <c r="B30" t="s">
        <v>31</v>
      </c>
      <c r="C30" t="s">
        <v>126</v>
      </c>
      <c r="D30">
        <v>31.95</v>
      </c>
    </row>
    <row r="31" spans="2:5">
      <c r="B31" t="s">
        <v>32</v>
      </c>
      <c r="C31" t="s">
        <v>129</v>
      </c>
      <c r="D31">
        <v>31.12</v>
      </c>
    </row>
    <row r="32" spans="2:5">
      <c r="B32" t="s">
        <v>33</v>
      </c>
      <c r="C32" t="s">
        <v>121</v>
      </c>
      <c r="D32">
        <v>31.72</v>
      </c>
    </row>
    <row r="33" spans="2:4">
      <c r="B33" t="s">
        <v>34</v>
      </c>
      <c r="C33" t="s">
        <v>127</v>
      </c>
      <c r="D33">
        <v>31.86</v>
      </c>
    </row>
    <row r="34" spans="2:4">
      <c r="B34" t="s">
        <v>35</v>
      </c>
      <c r="C34" t="s">
        <v>128</v>
      </c>
    </row>
    <row r="35" spans="2:4">
      <c r="B35" t="s">
        <v>36</v>
      </c>
      <c r="C35" t="s">
        <v>130</v>
      </c>
      <c r="D35">
        <v>23.4</v>
      </c>
    </row>
    <row r="36" spans="2:4">
      <c r="B36" t="s">
        <v>37</v>
      </c>
      <c r="C36" t="s">
        <v>131</v>
      </c>
      <c r="D36">
        <v>26.16</v>
      </c>
    </row>
    <row r="37" spans="2:4">
      <c r="B37" t="s">
        <v>38</v>
      </c>
      <c r="C37" t="s">
        <v>132</v>
      </c>
      <c r="D37">
        <v>22.9</v>
      </c>
    </row>
    <row r="38" spans="2:4">
      <c r="B38" t="s">
        <v>39</v>
      </c>
      <c r="C38" t="s">
        <v>126</v>
      </c>
      <c r="D38">
        <v>26.71</v>
      </c>
    </row>
    <row r="39" spans="2:4">
      <c r="B39" t="s">
        <v>40</v>
      </c>
      <c r="C39" t="s">
        <v>127</v>
      </c>
      <c r="D39">
        <v>26.36</v>
      </c>
    </row>
    <row r="40" spans="2:4">
      <c r="B40" t="s">
        <v>41</v>
      </c>
      <c r="C40" t="s">
        <v>128</v>
      </c>
      <c r="D40">
        <v>23.79</v>
      </c>
    </row>
    <row r="41" spans="2:4">
      <c r="B41" t="s">
        <v>42</v>
      </c>
      <c r="C41" t="s">
        <v>126</v>
      </c>
      <c r="D41">
        <v>26.8</v>
      </c>
    </row>
    <row r="42" spans="2:4">
      <c r="B42" t="s">
        <v>43</v>
      </c>
      <c r="C42" t="s">
        <v>126</v>
      </c>
      <c r="D42">
        <v>31.75</v>
      </c>
    </row>
    <row r="43" spans="2:4">
      <c r="B43" t="s">
        <v>44</v>
      </c>
      <c r="C43" t="s">
        <v>129</v>
      </c>
      <c r="D43">
        <v>27.82</v>
      </c>
    </row>
    <row r="44" spans="2:4">
      <c r="B44" t="s">
        <v>45</v>
      </c>
      <c r="C44" t="s">
        <v>121</v>
      </c>
      <c r="D44">
        <v>32.01</v>
      </c>
    </row>
    <row r="45" spans="2:4">
      <c r="B45" t="s">
        <v>46</v>
      </c>
      <c r="C45" t="s">
        <v>127</v>
      </c>
      <c r="D45">
        <v>28.54</v>
      </c>
    </row>
    <row r="46" spans="2:4">
      <c r="B46" t="s">
        <v>47</v>
      </c>
      <c r="C46" t="s">
        <v>128</v>
      </c>
    </row>
    <row r="47" spans="2:4">
      <c r="B47" t="s">
        <v>48</v>
      </c>
      <c r="C47" t="s">
        <v>130</v>
      </c>
      <c r="D47">
        <v>23.48</v>
      </c>
    </row>
    <row r="48" spans="2:4">
      <c r="B48" t="s">
        <v>49</v>
      </c>
      <c r="C48" t="s">
        <v>131</v>
      </c>
      <c r="D48">
        <v>26.73</v>
      </c>
    </row>
    <row r="49" spans="2:6">
      <c r="B49" t="s">
        <v>50</v>
      </c>
      <c r="C49" t="s">
        <v>132</v>
      </c>
      <c r="D49">
        <v>23.07</v>
      </c>
    </row>
    <row r="50" spans="2:6">
      <c r="B50" t="s">
        <v>51</v>
      </c>
      <c r="C50" t="s">
        <v>133</v>
      </c>
      <c r="D50">
        <v>30.13</v>
      </c>
      <c r="E50" s="1">
        <f>AVERAGE(D50,D62)</f>
        <v>30.155000000000001</v>
      </c>
      <c r="F50" s="1">
        <f>STDEVP(D50,D62)</f>
        <v>2.5000000000000355E-2</v>
      </c>
    </row>
    <row r="51" spans="2:6">
      <c r="B51" t="s">
        <v>52</v>
      </c>
      <c r="C51" t="s">
        <v>134</v>
      </c>
      <c r="D51">
        <v>28.17</v>
      </c>
    </row>
    <row r="52" spans="2:6">
      <c r="B52" t="s">
        <v>53</v>
      </c>
      <c r="C52" t="s">
        <v>122</v>
      </c>
      <c r="D52">
        <v>29.39</v>
      </c>
    </row>
    <row r="53" spans="2:6">
      <c r="B53" t="s">
        <v>54</v>
      </c>
      <c r="C53" t="s">
        <v>133</v>
      </c>
      <c r="D53">
        <v>30.1</v>
      </c>
    </row>
    <row r="54" spans="2:6">
      <c r="B54" t="s">
        <v>55</v>
      </c>
      <c r="C54" t="s">
        <v>133</v>
      </c>
      <c r="D54">
        <v>34.369999999999997</v>
      </c>
    </row>
    <row r="55" spans="2:6">
      <c r="B55" t="s">
        <v>56</v>
      </c>
      <c r="C55" t="s">
        <v>127</v>
      </c>
      <c r="D55">
        <v>28.76</v>
      </c>
    </row>
    <row r="56" spans="2:6">
      <c r="B56" t="s">
        <v>57</v>
      </c>
      <c r="C56" t="s">
        <v>128</v>
      </c>
      <c r="D56">
        <v>25.92</v>
      </c>
    </row>
    <row r="57" spans="2:6">
      <c r="B57" t="s">
        <v>58</v>
      </c>
      <c r="C57" t="s">
        <v>134</v>
      </c>
      <c r="D57">
        <v>26.96</v>
      </c>
      <c r="E57" s="1">
        <f>AVERAGE(D57,D69)</f>
        <v>27.71</v>
      </c>
      <c r="F57" s="1">
        <f>STDEVP(D57,D69)</f>
        <v>0.75</v>
      </c>
    </row>
    <row r="58" spans="2:6">
      <c r="B58" t="s">
        <v>59</v>
      </c>
      <c r="C58" t="s">
        <v>122</v>
      </c>
    </row>
    <row r="59" spans="2:6">
      <c r="B59" t="s">
        <v>60</v>
      </c>
      <c r="C59" t="s">
        <v>135</v>
      </c>
      <c r="D59">
        <v>29.38</v>
      </c>
    </row>
    <row r="60" spans="2:6">
      <c r="B60" t="s">
        <v>61</v>
      </c>
      <c r="C60" t="s">
        <v>136</v>
      </c>
      <c r="D60">
        <v>29.84</v>
      </c>
    </row>
    <row r="61" spans="2:6">
      <c r="B61" t="s">
        <v>62</v>
      </c>
      <c r="C61" t="s">
        <v>137</v>
      </c>
      <c r="D61">
        <v>27.11</v>
      </c>
    </row>
    <row r="62" spans="2:6">
      <c r="B62" t="s">
        <v>63</v>
      </c>
      <c r="C62" t="s">
        <v>133</v>
      </c>
      <c r="D62">
        <v>30.18</v>
      </c>
      <c r="E62" s="1"/>
    </row>
    <row r="63" spans="2:6">
      <c r="B63" t="s">
        <v>64</v>
      </c>
      <c r="C63" t="s">
        <v>134</v>
      </c>
      <c r="D63">
        <v>28.25</v>
      </c>
    </row>
    <row r="64" spans="2:6">
      <c r="B64" t="s">
        <v>65</v>
      </c>
      <c r="C64" t="s">
        <v>122</v>
      </c>
      <c r="D64">
        <v>29.82</v>
      </c>
    </row>
    <row r="65" spans="2:5">
      <c r="B65" t="s">
        <v>66</v>
      </c>
      <c r="C65" t="s">
        <v>133</v>
      </c>
      <c r="D65">
        <v>30.3</v>
      </c>
    </row>
    <row r="66" spans="2:5">
      <c r="B66" t="s">
        <v>67</v>
      </c>
      <c r="C66" t="s">
        <v>133</v>
      </c>
      <c r="D66">
        <v>32.71</v>
      </c>
    </row>
    <row r="67" spans="2:5">
      <c r="B67" t="s">
        <v>68</v>
      </c>
      <c r="C67" t="s">
        <v>127</v>
      </c>
      <c r="D67">
        <v>26.92</v>
      </c>
    </row>
    <row r="68" spans="2:5">
      <c r="B68" t="s">
        <v>69</v>
      </c>
      <c r="C68" t="s">
        <v>128</v>
      </c>
      <c r="D68">
        <v>25.74</v>
      </c>
    </row>
    <row r="69" spans="2:5">
      <c r="B69" t="s">
        <v>70</v>
      </c>
      <c r="C69" t="s">
        <v>134</v>
      </c>
      <c r="D69">
        <v>28.46</v>
      </c>
      <c r="E69" s="1"/>
    </row>
    <row r="70" spans="2:5">
      <c r="B70" t="s">
        <v>71</v>
      </c>
      <c r="C70" t="s">
        <v>122</v>
      </c>
    </row>
    <row r="71" spans="2:5">
      <c r="B71" t="s">
        <v>72</v>
      </c>
      <c r="C71" t="s">
        <v>135</v>
      </c>
      <c r="D71">
        <v>26.01</v>
      </c>
    </row>
    <row r="72" spans="2:5">
      <c r="B72" t="s">
        <v>73</v>
      </c>
      <c r="C72" t="s">
        <v>136</v>
      </c>
      <c r="D72">
        <v>29.27</v>
      </c>
    </row>
    <row r="73" spans="2:5">
      <c r="B73" t="s">
        <v>74</v>
      </c>
      <c r="C73" t="s">
        <v>137</v>
      </c>
      <c r="D73">
        <v>27.24</v>
      </c>
    </row>
    <row r="74" spans="2:5">
      <c r="B74" t="s">
        <v>75</v>
      </c>
      <c r="C74" t="s">
        <v>76</v>
      </c>
    </row>
    <row r="75" spans="2:5">
      <c r="B75" t="s">
        <v>77</v>
      </c>
      <c r="C75" t="s">
        <v>78</v>
      </c>
    </row>
    <row r="76" spans="2:5">
      <c r="B76" t="s">
        <v>79</v>
      </c>
      <c r="C76" t="s">
        <v>80</v>
      </c>
    </row>
    <row r="77" spans="2:5">
      <c r="B77" t="s">
        <v>81</v>
      </c>
      <c r="C77" t="s">
        <v>82</v>
      </c>
    </row>
    <row r="78" spans="2:5">
      <c r="B78" t="s">
        <v>83</v>
      </c>
      <c r="C78" t="s">
        <v>84</v>
      </c>
    </row>
    <row r="79" spans="2:5">
      <c r="B79" t="s">
        <v>85</v>
      </c>
      <c r="C79" t="s">
        <v>86</v>
      </c>
    </row>
    <row r="80" spans="2:5">
      <c r="B80" t="s">
        <v>87</v>
      </c>
      <c r="C80" t="s">
        <v>88</v>
      </c>
    </row>
    <row r="81" spans="2:4">
      <c r="B81" t="s">
        <v>89</v>
      </c>
      <c r="C81" t="s">
        <v>90</v>
      </c>
    </row>
    <row r="82" spans="2:4">
      <c r="B82" t="s">
        <v>91</v>
      </c>
      <c r="C82" t="s">
        <v>92</v>
      </c>
    </row>
    <row r="83" spans="2:4">
      <c r="B83" t="s">
        <v>93</v>
      </c>
      <c r="C83" t="s">
        <v>138</v>
      </c>
      <c r="D83">
        <v>29.61</v>
      </c>
    </row>
    <row r="84" spans="2:4">
      <c r="B84" t="s">
        <v>94</v>
      </c>
      <c r="C84" t="s">
        <v>139</v>
      </c>
      <c r="D84">
        <v>30.36</v>
      </c>
    </row>
    <row r="85" spans="2:4">
      <c r="B85" t="s">
        <v>95</v>
      </c>
      <c r="C85" t="s">
        <v>140</v>
      </c>
      <c r="D85">
        <v>29.28</v>
      </c>
    </row>
    <row r="86" spans="2:4">
      <c r="B86" t="s">
        <v>96</v>
      </c>
      <c r="C86" t="s">
        <v>97</v>
      </c>
    </row>
    <row r="87" spans="2:4">
      <c r="B87" t="s">
        <v>98</v>
      </c>
      <c r="C87" t="s">
        <v>99</v>
      </c>
    </row>
    <row r="88" spans="2:4">
      <c r="B88" t="s">
        <v>100</v>
      </c>
      <c r="C88" t="s">
        <v>101</v>
      </c>
    </row>
    <row r="89" spans="2:4">
      <c r="B89" t="s">
        <v>102</v>
      </c>
      <c r="C89" t="s">
        <v>103</v>
      </c>
    </row>
    <row r="90" spans="2:4">
      <c r="B90" t="s">
        <v>104</v>
      </c>
      <c r="C90" t="s">
        <v>105</v>
      </c>
    </row>
    <row r="91" spans="2:4">
      <c r="B91" t="s">
        <v>106</v>
      </c>
      <c r="C91" t="s">
        <v>107</v>
      </c>
    </row>
    <row r="92" spans="2:4">
      <c r="B92" t="s">
        <v>108</v>
      </c>
      <c r="C92" t="s">
        <v>109</v>
      </c>
    </row>
    <row r="93" spans="2:4">
      <c r="B93" t="s">
        <v>110</v>
      </c>
      <c r="C93" t="s">
        <v>111</v>
      </c>
    </row>
    <row r="94" spans="2:4">
      <c r="B94" t="s">
        <v>112</v>
      </c>
      <c r="C94" t="s">
        <v>113</v>
      </c>
    </row>
    <row r="95" spans="2:4">
      <c r="B95" t="s">
        <v>114</v>
      </c>
      <c r="C95" t="s">
        <v>138</v>
      </c>
      <c r="D95">
        <v>29.66</v>
      </c>
    </row>
    <row r="96" spans="2:4">
      <c r="B96" t="s">
        <v>115</v>
      </c>
      <c r="C96" t="s">
        <v>139</v>
      </c>
      <c r="D96">
        <v>30.67</v>
      </c>
    </row>
    <row r="97" spans="2:4">
      <c r="B97" t="s">
        <v>116</v>
      </c>
      <c r="C97" t="s">
        <v>140</v>
      </c>
      <c r="D97">
        <v>30.37</v>
      </c>
    </row>
  </sheetData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Lochik</dc:creator>
  <cp:lastModifiedBy>Lochik</cp:lastModifiedBy>
  <dcterms:created xsi:type="dcterms:W3CDTF">2014-12-18T13:17:59Z</dcterms:created>
  <dcterms:modified xsi:type="dcterms:W3CDTF">2014-12-18T21:59:18Z</dcterms:modified>
</cp:coreProperties>
</file>