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řej\Desktop\MM-cvika\"/>
    </mc:Choice>
  </mc:AlternateContent>
  <bookViews>
    <workbookView xWindow="0" yWindow="0" windowWidth="20490" windowHeight="7755"/>
  </bookViews>
  <sheets>
    <sheet name="ZADÁNÍ" sheetId="6" r:id="rId1"/>
    <sheet name="BCA-concentration" sheetId="5" r:id="rId2"/>
    <sheet name="MAPK_WesternBlot" sheetId="7" r:id="rId3"/>
  </sheets>
  <definedNames>
    <definedName name="MethodPointer">25732672</definedName>
    <definedName name="WORK_SHEET_MODULE_PATH" hidden="1">"C:\Program Files\BioTek\Gen5 1.08\OFFICE\WSMODULE.TXT"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7" l="1"/>
  <c r="L6" i="7" s="1"/>
  <c r="I6" i="7"/>
  <c r="K6" i="7" s="1"/>
  <c r="H6" i="7"/>
  <c r="G6" i="7"/>
  <c r="H66" i="5"/>
  <c r="C84" i="5" s="1"/>
  <c r="E24" i="5" l="1"/>
  <c r="G58" i="5" l="1"/>
  <c r="E58" i="5"/>
  <c r="F95" i="5"/>
  <c r="F94" i="5"/>
  <c r="F93" i="5"/>
  <c r="F81" i="5"/>
  <c r="F80" i="5"/>
  <c r="F79" i="5"/>
  <c r="G63" i="5"/>
  <c r="E63" i="5"/>
  <c r="C63" i="5"/>
  <c r="B63" i="5"/>
  <c r="G71" i="5" s="1"/>
  <c r="B89" i="5" s="1"/>
  <c r="B103" i="5" s="1"/>
  <c r="G62" i="5"/>
  <c r="E62" i="5"/>
  <c r="C62" i="5"/>
  <c r="B62" i="5"/>
  <c r="G70" i="5" s="1"/>
  <c r="B88" i="5" s="1"/>
  <c r="B102" i="5" s="1"/>
  <c r="G61" i="5"/>
  <c r="E61" i="5"/>
  <c r="C61" i="5"/>
  <c r="B61" i="5"/>
  <c r="G69" i="5" s="1"/>
  <c r="B87" i="5" s="1"/>
  <c r="B101" i="5" s="1"/>
  <c r="G60" i="5"/>
  <c r="E60" i="5"/>
  <c r="C60" i="5"/>
  <c r="B60" i="5"/>
  <c r="G68" i="5" s="1"/>
  <c r="B86" i="5" s="1"/>
  <c r="B100" i="5" s="1"/>
  <c r="G59" i="5"/>
  <c r="E59" i="5"/>
  <c r="C59" i="5"/>
  <c r="B59" i="5"/>
  <c r="G67" i="5" s="1"/>
  <c r="B85" i="5" s="1"/>
  <c r="B99" i="5" s="1"/>
  <c r="C58" i="5"/>
  <c r="B58" i="5"/>
  <c r="G66" i="5" s="1"/>
  <c r="B84" i="5" s="1"/>
  <c r="B98" i="5" s="1"/>
  <c r="G32" i="5"/>
  <c r="E32" i="5"/>
  <c r="C32" i="5"/>
  <c r="B32" i="5"/>
  <c r="B75" i="5" s="1"/>
  <c r="G31" i="5"/>
  <c r="E31" i="5"/>
  <c r="C31" i="5"/>
  <c r="B31" i="5"/>
  <c r="B74" i="5" s="1"/>
  <c r="G30" i="5"/>
  <c r="E30" i="5"/>
  <c r="C30" i="5"/>
  <c r="B30" i="5"/>
  <c r="B73" i="5" s="1"/>
  <c r="G29" i="5"/>
  <c r="E29" i="5"/>
  <c r="C29" i="5"/>
  <c r="B29" i="5"/>
  <c r="B72" i="5" s="1"/>
  <c r="G28" i="5"/>
  <c r="E28" i="5"/>
  <c r="C28" i="5"/>
  <c r="B28" i="5"/>
  <c r="B71" i="5" s="1"/>
  <c r="G27" i="5"/>
  <c r="E27" i="5"/>
  <c r="C27" i="5"/>
  <c r="B27" i="5"/>
  <c r="B70" i="5" s="1"/>
  <c r="G26" i="5"/>
  <c r="E26" i="5"/>
  <c r="C26" i="5"/>
  <c r="B26" i="5"/>
  <c r="B69" i="5" s="1"/>
  <c r="G25" i="5"/>
  <c r="E25" i="5"/>
  <c r="C25" i="5"/>
  <c r="B25" i="5"/>
  <c r="B68" i="5" s="1"/>
  <c r="G24" i="5"/>
  <c r="C24" i="5"/>
  <c r="B24" i="5"/>
  <c r="B67" i="5" s="1"/>
  <c r="I59" i="5" l="1"/>
  <c r="J30" i="5"/>
  <c r="I31" i="5"/>
  <c r="J32" i="5"/>
  <c r="J25" i="5"/>
  <c r="J29" i="5"/>
  <c r="I60" i="5"/>
  <c r="I30" i="5"/>
  <c r="I24" i="5"/>
  <c r="I26" i="5"/>
  <c r="J28" i="5"/>
  <c r="I29" i="5"/>
  <c r="I32" i="5"/>
  <c r="I62" i="5"/>
  <c r="J27" i="5"/>
  <c r="I28" i="5"/>
  <c r="I61" i="5"/>
  <c r="I63" i="5"/>
  <c r="J26" i="5"/>
  <c r="I27" i="5"/>
  <c r="J24" i="5"/>
  <c r="I25" i="5"/>
  <c r="J31" i="5"/>
  <c r="I58" i="5"/>
  <c r="D73" i="5" l="1"/>
  <c r="D68" i="5"/>
  <c r="D67" i="5"/>
  <c r="H70" i="5"/>
  <c r="C88" i="5" s="1"/>
  <c r="H68" i="5"/>
  <c r="C86" i="5" s="1"/>
  <c r="H67" i="5"/>
  <c r="C85" i="5" s="1"/>
  <c r="H71" i="5"/>
  <c r="C89" i="5" s="1"/>
  <c r="D72" i="5"/>
  <c r="H69" i="5"/>
  <c r="C87" i="5" s="1"/>
  <c r="D69" i="5"/>
  <c r="D71" i="5"/>
  <c r="D75" i="5"/>
  <c r="D70" i="5"/>
  <c r="D74" i="5"/>
  <c r="F87" i="5" l="1"/>
  <c r="C101" i="5"/>
  <c r="H87" i="5"/>
  <c r="I87" i="5"/>
  <c r="G87" i="5"/>
  <c r="C98" i="5"/>
  <c r="H84" i="5"/>
  <c r="F84" i="5"/>
  <c r="G84" i="5"/>
  <c r="I84" i="5"/>
  <c r="C102" i="5"/>
  <c r="F88" i="5"/>
  <c r="H88" i="5"/>
  <c r="I88" i="5"/>
  <c r="G88" i="5"/>
  <c r="F85" i="5"/>
  <c r="C99" i="5"/>
  <c r="H85" i="5"/>
  <c r="I85" i="5"/>
  <c r="G85" i="5"/>
  <c r="F89" i="5"/>
  <c r="C103" i="5"/>
  <c r="H89" i="5"/>
  <c r="I89" i="5"/>
  <c r="G89" i="5"/>
  <c r="C100" i="5"/>
  <c r="H86" i="5"/>
  <c r="F86" i="5"/>
  <c r="G86" i="5"/>
  <c r="I86" i="5"/>
  <c r="I102" i="5" l="1"/>
  <c r="G102" i="5"/>
  <c r="H102" i="5"/>
  <c r="F102" i="5"/>
  <c r="G103" i="5"/>
  <c r="I103" i="5"/>
  <c r="F103" i="5"/>
  <c r="H103" i="5"/>
  <c r="G99" i="5"/>
  <c r="I99" i="5"/>
  <c r="F99" i="5"/>
  <c r="H99" i="5"/>
  <c r="I98" i="5"/>
  <c r="G98" i="5"/>
  <c r="H98" i="5"/>
  <c r="F98" i="5"/>
  <c r="G101" i="5"/>
  <c r="I101" i="5"/>
  <c r="H101" i="5"/>
  <c r="F101" i="5"/>
  <c r="I100" i="5"/>
  <c r="G100" i="5"/>
  <c r="H100" i="5"/>
  <c r="F100" i="5"/>
</calcChain>
</file>

<file path=xl/sharedStrings.xml><?xml version="1.0" encoding="utf-8"?>
<sst xmlns="http://schemas.openxmlformats.org/spreadsheetml/2006/main" count="220" uniqueCount="143">
  <si>
    <t>(or) add LAEMLI 10× [µL]</t>
  </si>
  <si>
    <t>(or) add LAEMLI 4× [µL]</t>
  </si>
  <si>
    <t>add LAEMLI 3× [µL]</t>
  </si>
  <si>
    <t>add lysis buffer [µL]</t>
  </si>
  <si>
    <t>volume of lysate [µL]</t>
  </si>
  <si>
    <t>SAMPLE</t>
  </si>
  <si>
    <t>µL</t>
  </si>
  <si>
    <t>volume of sample(s) applied onto gel using LAEMLI 10×</t>
  </si>
  <si>
    <t>volume of sample(s) applied onto gel using LAEMLI 4×</t>
  </si>
  <si>
    <r>
      <t xml:space="preserve">!!! </t>
    </r>
    <r>
      <rPr>
        <b/>
        <sz val="10"/>
        <rFont val="Arial"/>
        <family val="2"/>
        <charset val="238"/>
      </rPr>
      <t>FILL IN</t>
    </r>
    <r>
      <rPr>
        <sz val="10"/>
        <rFont val="Arial"/>
        <family val="2"/>
        <charset val="238"/>
      </rPr>
      <t xml:space="preserve"> !!! the volume of lysate you want to dilute to 1 mg/mL</t>
    </r>
  </si>
  <si>
    <t>volume of sample(s) applied onto gel using LAEMLI 3×</t>
  </si>
  <si>
    <r>
      <rPr>
        <sz val="10"/>
        <rFont val="Calibri"/>
        <family val="2"/>
        <charset val="238"/>
      </rPr>
      <t>µ</t>
    </r>
    <r>
      <rPr>
        <sz val="8.5"/>
        <rFont val="Arial"/>
        <family val="2"/>
        <charset val="238"/>
      </rPr>
      <t>g</t>
    </r>
  </si>
  <si>
    <t xml:space="preserve">
weight of proteins applied onto the gel</t>
  </si>
  <si>
    <t>mg/mL</t>
  </si>
  <si>
    <t>EXPERIMENTAL</t>
  </si>
  <si>
    <t>THEORETICAL</t>
  </si>
  <si>
    <t>CONCENTRATION OF SAMPLE(S)</t>
  </si>
  <si>
    <t>CONCENTRATION OF BSA</t>
  </si>
  <si>
    <t>-</t>
  </si>
  <si>
    <t>SD</t>
  </si>
  <si>
    <t>MEAN</t>
  </si>
  <si>
    <t>ABSORBANCE</t>
  </si>
  <si>
    <t>INTERCEPT</t>
  </si>
  <si>
    <t>SLOPE</t>
  </si>
  <si>
    <t>CALIBRATION CURVE</t>
  </si>
  <si>
    <t>H</t>
  </si>
  <si>
    <t>G</t>
  </si>
  <si>
    <t>F</t>
  </si>
  <si>
    <t>E</t>
  </si>
  <si>
    <t>D</t>
  </si>
  <si>
    <t>C</t>
  </si>
  <si>
    <t>B</t>
  </si>
  <si>
    <t>A</t>
  </si>
  <si>
    <t>ABSORBANCE 750 nm</t>
  </si>
  <si>
    <t>96-well microplate LAYOUT</t>
  </si>
  <si>
    <t>!!! IF GREEN, USE TABLE (1)</t>
  </si>
  <si>
    <t>!!! IF RED, USE TABLE (2)</t>
  </si>
  <si>
    <t>(1) DILUTING OF SAMPLES FOR WESTERN BLOTTING to 1 mg/mL</t>
  </si>
  <si>
    <t>(2) DILUTING OF SAMPLES FOR WESTERN BLOTTING to 0,5 mg/mL</t>
  </si>
  <si>
    <t xml:space="preserve">1) Vypočítat rovnici kalibrační přímky ředění standardu BSA </t>
  </si>
  <si>
    <t>2) Vypočítat koncentrace stanovovaných vzorků</t>
  </si>
  <si>
    <t>4) Provést denzitometrickou analýzu výsledků Western blotu MAPK pERK1/2 (fosfo-ERK1) a MAPK ERK1/2 (celkový ERK)</t>
  </si>
  <si>
    <t xml:space="preserve"> - do tabulky dosadit výsledky z ImageJ =&gt; vypočítat relativní denzitu a normalizovanou denzitu</t>
  </si>
  <si>
    <t>1)</t>
  </si>
  <si>
    <t>3)</t>
  </si>
  <si>
    <t>4)</t>
  </si>
  <si>
    <t>ERK1:</t>
  </si>
  <si>
    <t>ERK2:</t>
  </si>
  <si>
    <t>3) Vypočítat objem vzorku nutný pro nanesení 10 µg proteinů na gel</t>
  </si>
  <si>
    <t xml:space="preserve"> - k analýze použít přiložené soubory "phosphoERK" a "totalERK"</t>
  </si>
  <si>
    <t xml:space="preserve"> - anotace obrázků a postup analýzy pomocí ImageJ </t>
  </si>
  <si>
    <t xml:space="preserve">Úkoly </t>
  </si>
  <si>
    <t xml:space="preserve">Výsledky a odpovědi </t>
  </si>
  <si>
    <t>Jméno:</t>
  </si>
  <si>
    <t>Datum cvičení:</t>
  </si>
  <si>
    <t>2015-30-11</t>
  </si>
  <si>
    <t>- pozn. buňky označené ŽLUTĚ je třeba vyplnit !!!</t>
  </si>
  <si>
    <t>1) Směrnice ("SLOPE") kalibrační přímky BSA:</t>
  </si>
  <si>
    <t>2) Intercept kalibrační přímky BSA:</t>
  </si>
  <si>
    <t>3) Koncentrace proteinů v neředěném vzorku, směrodatná odchylka koncentrace, koeficient variance:</t>
  </si>
  <si>
    <t>C [mg/mL] =</t>
  </si>
  <si>
    <t>= name of the sample</t>
  </si>
  <si>
    <t>= blank (naive/negative control; SDS)</t>
  </si>
  <si>
    <t>= concentration of BSA standard [mg/mL]</t>
  </si>
  <si>
    <t>s1</t>
  </si>
  <si>
    <t>s2</t>
  </si>
  <si>
    <t>s3</t>
  </si>
  <si>
    <t>s4</t>
  </si>
  <si>
    <t>s5</t>
  </si>
  <si>
    <t>s6</t>
  </si>
  <si>
    <t>BSA [mg/mL]</t>
  </si>
  <si>
    <t>Výpočet koncentrace proteinů ve vzorku na základě kalibrace BSA (list 'BCA-concentration')</t>
  </si>
  <si>
    <t>Analýza výsledků Western blotu (list 'MAPK-WesternBlot')</t>
  </si>
  <si>
    <t xml:space="preserve">SD = </t>
  </si>
  <si>
    <t>KV =</t>
  </si>
  <si>
    <t>5) Kolikrát se u buněk ošetřených TPA zvýšil podíl fosforylované varianty MAPK ERK1 oproti kontrole (při normalizaci na celkové množství MAPK ERK1 ve vzorku):</t>
  </si>
  <si>
    <t>×</t>
  </si>
  <si>
    <t>6) Kolikrát se u buněk ošetřených TPA zvýšil podíl fosforylované varianty MAPK ERK2 oproti kontrole (při normalizaci na celkové množství MAPK ERK2 ve vzorku):</t>
  </si>
  <si>
    <t>7) Jaká konkrétní fosfomísta MAPK ERK1/2 byla v tomto experimentu hodnocena (typ aminokyselinového zbytku a jeho pořadí v peptidovém řetězci):</t>
  </si>
  <si>
    <t>Calibration curve: A (750 nm) = SLOPE * c (mg/mL) + INTERCEPT</t>
  </si>
  <si>
    <t>= pole/hodnoty k VÝPOČTU !!!</t>
  </si>
  <si>
    <t>C [mg/mL]</t>
  </si>
  <si>
    <t>X</t>
  </si>
  <si>
    <t>ñ</t>
  </si>
  <si>
    <t>Číslo/označení vzorku:</t>
  </si>
  <si>
    <t>DO TÉTO TABULKY ZKOPÍRUJTE HODNOTY ABSORBANCE Z MĚŘENÍ (viz příloha e-mailu)</t>
  </si>
  <si>
    <t>4) Jaký je přídavek lyzačního pufru a LAEMLI (10×) k naředění vašeho vzorku do koncentrace 1 mg/mL (předpokládejte objem vzorku 100 µL):</t>
  </si>
  <si>
    <t xml:space="preserve">Lyzační pufr [µL] = </t>
  </si>
  <si>
    <t xml:space="preserve">LAEMLI 10× [µL] = </t>
  </si>
  <si>
    <r>
      <t xml:space="preserve">!!! </t>
    </r>
    <r>
      <rPr>
        <b/>
        <sz val="10"/>
        <rFont val="Arial"/>
        <family val="2"/>
        <charset val="238"/>
      </rPr>
      <t>FILL IN</t>
    </r>
    <r>
      <rPr>
        <sz val="10"/>
        <rFont val="Arial"/>
        <family val="2"/>
        <charset val="238"/>
      </rPr>
      <t xml:space="preserve"> !!! the volume of lysate you want to dilute to 0,5 mg/mL</t>
    </r>
  </si>
  <si>
    <t xml:space="preserve">2) </t>
  </si>
  <si>
    <t>VYHODNOCENÍ (postup viz níže)</t>
  </si>
  <si>
    <t>Denzita</t>
  </si>
  <si>
    <t>Relativní Denzita (vůči kontrole)</t>
  </si>
  <si>
    <t>Normalizovaná denzita (vůči neovlivněnému proteinu)</t>
  </si>
  <si>
    <t>Fosfo-ERK (pERK)</t>
  </si>
  <si>
    <t>Celkový ERK (ERK)</t>
  </si>
  <si>
    <t>RD [pERK]</t>
  </si>
  <si>
    <t>RD [ERK]</t>
  </si>
  <si>
    <t>pERK1 / ERK1</t>
  </si>
  <si>
    <t>pERK2 / ERK2</t>
  </si>
  <si>
    <t>pERK1</t>
  </si>
  <si>
    <t>pERK2</t>
  </si>
  <si>
    <t>ERK1</t>
  </si>
  <si>
    <t>ERK2</t>
  </si>
  <si>
    <t>RD [pERK1]</t>
  </si>
  <si>
    <t>RD [pERK2]</t>
  </si>
  <si>
    <t>RD [ERK1]</t>
  </si>
  <si>
    <t>RD [ERK2]</t>
  </si>
  <si>
    <t>ZDE NAKOPÍRUJTE OBRÁZKY DENZITOMETRICKÉ ANALÝZY S PÍKY</t>
  </si>
  <si>
    <t>HBE1 - kontrola</t>
  </si>
  <si>
    <t xml:space="preserve">HBE1 - TPA </t>
  </si>
  <si>
    <t>POSTUP VYHODNOCENÍ</t>
  </si>
  <si>
    <t>POPIS MEMBRÁN</t>
  </si>
  <si>
    <t xml:space="preserve">Western blotting kontrolních HBE1 buněk vs. buněk exponovaných chemikálií s nádorově promočními účinky, 12-O-Tetradekanoylforbol-13-acetát (TPA, 200 nM, 30 min). Metodou Western blot byla detekována aktivovaná (fosforylovaná) forma MAP kinázy ERK1/2 (pomocí primární protilátky Cell Signaling, 4370S) a celková (fosforylovaná i nefosforylovaná) forma MAP kinázy ERK1/2 (detekováno pomocí primární protilátky Cell Signaling, 4695S)
</t>
  </si>
  <si>
    <t>RD = Relativní denzita - srovnání denzity proužků vůči kontrole (kontrola = 1.00)</t>
  </si>
  <si>
    <t>Normalizovaná denzita - srovnání relativní denzity proužku zájmového proteinu v příslušném vzorku s relativní denzitou proužku neovlivněného proteinu (např. protein kontroly nanášení - house-keeping, nebo v našem případě celková MAPK ERK1/2)</t>
  </si>
  <si>
    <t>(v tomto experimentu šlo o zhodnocenípodílu fosforylované MAPK ERK1/2 vůči celkovému množství ERK1/2, které by nemělo být krátkodobou expozicí TPA prakticky ovlivněno, proto jsou hodnoty pERK normalizovány na celkový ERK)</t>
  </si>
  <si>
    <t>DENZITOMETRICKÁ ANALÝZA OBRAZU POMOCÍ PROGRAMU IMAGEJ</t>
  </si>
  <si>
    <t>ke stažení =&gt;</t>
  </si>
  <si>
    <t>http://imagej.nih.gov/ij/</t>
  </si>
  <si>
    <t>1) Otevřít obrázek s analyzovanými / srovnávanými bandy - phosphoERK.tif</t>
  </si>
  <si>
    <t>2) Vybrat na liště nástrojů "Rectangular selection" a vytvořit obdélník ohraničující bandy pERK1/2 v kontrolním vzorku</t>
  </si>
  <si>
    <t>3) Stisknout Ctrl+1 (v obdélníku se objeví číslovka 1)</t>
  </si>
  <si>
    <t>4) Přetáhnout pomocí myši vytvořený obdélník č. 1 na místo ohraničující bandy vzorku "TPA"</t>
  </si>
  <si>
    <t>5) Stisknout Ctrl+2 (v druhém obdélníku se objeví číslovka 2)</t>
  </si>
  <si>
    <t>6) Stisknout Ctrl+3</t>
  </si>
  <si>
    <t>7) Objeví se denzitometrický profil vzorků - píky odpovídají profilu intenzity signálu jednotlivých bandů</t>
  </si>
  <si>
    <t>8) Vybrat na liště nástrojů "(Straight) Line selection" a:</t>
  </si>
  <si>
    <t>a)  označit základní linii píků</t>
  </si>
  <si>
    <t>b) rozdělit dvojici píků svislou čarou vedenou dnem údolí mezi píky</t>
  </si>
  <si>
    <t>9) Vybrat na liště nástrojů "Wand (Tracing) Tool"</t>
  </si>
  <si>
    <t>10) Kliknout "Wand" hůlkou postupně doprostřed jednotlivých píků (hranice píku se zvýrazní)</t>
  </si>
  <si>
    <t>11) V nabídce "Analyze" vybrat "Gels" a následně kliknout na "Label Peaks"</t>
  </si>
  <si>
    <t>12) Objeví se tabulka s hodnotami plochy píků ("Area") a jejich relativní velikosti vůči celkové ploše ("Percent")</t>
  </si>
  <si>
    <t>(POZNÁMKA: pořadí hodnot v tabulce odpovídá pořadí, v jakém byly píky vybrány pomocí "Wand" hůlky)</t>
  </si>
  <si>
    <t>13) Obrázky s píky s hodnotami vložte prosím sem (použít v ImageJ funkci "Copy To System" v záložce "Edit", pak Ctrl+V)</t>
  </si>
  <si>
    <t>14) Hodnoty "AREA" nebo "Percent" dosadit do tabulky na začátku tohoto souboru</t>
  </si>
  <si>
    <t xml:space="preserve"> =&gt; vypočte se relativní denzita bandů</t>
  </si>
  <si>
    <t>15) Celý postup opakovat s obrázkem celkového ERK1/2, tzn. totalERK1/2.tif</t>
  </si>
  <si>
    <t xml:space="preserve"> =&gt; proběhne normalizace relativních denzit podle denzity neovlivněného proteinu (v tomto případě totalERK)</t>
  </si>
  <si>
    <t xml:space="preserve">PODROBNOSTI viz </t>
  </si>
  <si>
    <t>http://lukemiller.org/index.php/2010/11/analyzing-gels-and-western-blots-with-image-j/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</si>
</sst>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3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8.5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8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color theme="0"/>
      <name val="Arial"/>
      <family val="2"/>
      <charset val="238"/>
    </font>
    <font>
      <sz val="12"/>
      <name val="Wingdings"/>
      <charset val="2"/>
    </font>
    <font>
      <b/>
      <sz val="20"/>
      <name val="Arial"/>
      <family val="2"/>
      <charset val="238"/>
    </font>
    <font>
      <i/>
      <sz val="8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10"/>
      <color theme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5" xfId="0" applyBorder="1"/>
    <xf numFmtId="2" fontId="1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0" borderId="10" xfId="0" applyBorder="1"/>
    <xf numFmtId="0" fontId="2" fillId="0" borderId="0" xfId="0" applyFont="1" applyAlignment="1">
      <alignment horizontal="center" vertical="center"/>
    </xf>
    <xf numFmtId="0" fontId="0" fillId="0" borderId="0" xfId="0" applyBorder="1"/>
    <xf numFmtId="2" fontId="1" fillId="0" borderId="1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0" borderId="13" xfId="0" applyNumberFormat="1" applyBorder="1"/>
    <xf numFmtId="0" fontId="0" fillId="0" borderId="18" xfId="0" applyBorder="1"/>
    <xf numFmtId="0" fontId="3" fillId="4" borderId="19" xfId="2" applyFill="1" applyBorder="1" applyAlignment="1">
      <alignment horizontal="center" vertical="center" wrapText="1"/>
    </xf>
    <xf numFmtId="0" fontId="3" fillId="4" borderId="20" xfId="2" applyFill="1" applyBorder="1" applyAlignment="1">
      <alignment horizontal="center" vertical="center" wrapText="1"/>
    </xf>
    <xf numFmtId="0" fontId="3" fillId="4" borderId="21" xfId="2" applyFill="1" applyBorder="1" applyAlignment="1">
      <alignment horizontal="center" vertical="center" wrapText="1"/>
    </xf>
    <xf numFmtId="0" fontId="3" fillId="4" borderId="15" xfId="2" applyFill="1" applyBorder="1" applyAlignment="1">
      <alignment horizontal="center" vertical="center"/>
    </xf>
    <xf numFmtId="0" fontId="3" fillId="4" borderId="20" xfId="2" applyFill="1" applyBorder="1" applyAlignment="1">
      <alignment horizontal="center" vertical="center"/>
    </xf>
    <xf numFmtId="0" fontId="3" fillId="4" borderId="22" xfId="2" applyFill="1" applyBorder="1" applyAlignment="1">
      <alignment horizontal="center" vertic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/>
    <xf numFmtId="0" fontId="0" fillId="5" borderId="25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1" fillId="5" borderId="27" xfId="0" applyFont="1" applyFill="1" applyBorder="1"/>
    <xf numFmtId="0" fontId="0" fillId="0" borderId="0" xfId="0" applyFill="1" applyBorder="1"/>
    <xf numFmtId="0" fontId="0" fillId="5" borderId="19" xfId="0" applyFill="1" applyBorder="1" applyAlignment="1">
      <alignment horizontal="center"/>
    </xf>
    <xf numFmtId="0" fontId="1" fillId="5" borderId="28" xfId="0" applyFont="1" applyFill="1" applyBorder="1"/>
    <xf numFmtId="0" fontId="0" fillId="5" borderId="28" xfId="0" applyFill="1" applyBorder="1"/>
    <xf numFmtId="0" fontId="1" fillId="5" borderId="21" xfId="0" applyFont="1" applyFill="1" applyBorder="1" applyAlignment="1"/>
    <xf numFmtId="2" fontId="0" fillId="0" borderId="33" xfId="0" applyNumberFormat="1" applyBorder="1" applyAlignment="1">
      <alignment horizontal="center"/>
    </xf>
    <xf numFmtId="0" fontId="0" fillId="0" borderId="0" xfId="0" applyAlignment="1">
      <alignment vertical="center"/>
    </xf>
    <xf numFmtId="2" fontId="0" fillId="0" borderId="34" xfId="0" applyNumberFormat="1" applyBorder="1" applyAlignment="1">
      <alignment horizontal="center"/>
    </xf>
    <xf numFmtId="0" fontId="0" fillId="0" borderId="35" xfId="0" applyBorder="1"/>
    <xf numFmtId="0" fontId="9" fillId="0" borderId="0" xfId="0" applyFont="1"/>
    <xf numFmtId="0" fontId="0" fillId="0" borderId="0" xfId="0" applyFill="1"/>
    <xf numFmtId="0" fontId="1" fillId="0" borderId="36" xfId="0" applyFont="1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0" fontId="1" fillId="0" borderId="37" xfId="0" applyFont="1" applyFill="1" applyBorder="1"/>
    <xf numFmtId="0" fontId="1" fillId="5" borderId="36" xfId="0" applyFont="1" applyFill="1" applyBorder="1"/>
    <xf numFmtId="0" fontId="0" fillId="5" borderId="38" xfId="0" applyFill="1" applyBorder="1"/>
    <xf numFmtId="0" fontId="1" fillId="5" borderId="37" xfId="0" applyFont="1" applyFill="1" applyBorder="1"/>
    <xf numFmtId="0" fontId="0" fillId="5" borderId="39" xfId="0" applyFill="1" applyBorder="1"/>
    <xf numFmtId="0" fontId="1" fillId="5" borderId="40" xfId="0" applyFont="1" applyFill="1" applyBorder="1"/>
    <xf numFmtId="0" fontId="0" fillId="5" borderId="41" xfId="0" applyFill="1" applyBorder="1"/>
    <xf numFmtId="0" fontId="1" fillId="0" borderId="40" xfId="0" applyFont="1" applyFill="1" applyBorder="1"/>
    <xf numFmtId="0" fontId="2" fillId="0" borderId="0" xfId="0" quotePrefix="1" applyFont="1"/>
    <xf numFmtId="0" fontId="2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0" fillId="7" borderId="48" xfId="0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0" xfId="0" quotePrefix="1" applyFont="1"/>
    <xf numFmtId="0" fontId="1" fillId="8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164" fontId="0" fillId="0" borderId="2" xfId="0" applyNumberFormat="1" applyBorder="1"/>
    <xf numFmtId="2" fontId="1" fillId="9" borderId="8" xfId="0" applyNumberFormat="1" applyFont="1" applyFill="1" applyBorder="1" applyAlignment="1">
      <alignment horizontal="center"/>
    </xf>
    <xf numFmtId="2" fontId="1" fillId="9" borderId="11" xfId="0" applyNumberFormat="1" applyFont="1" applyFill="1" applyBorder="1" applyAlignment="1">
      <alignment horizontal="center"/>
    </xf>
    <xf numFmtId="2" fontId="1" fillId="9" borderId="16" xfId="0" applyNumberFormat="1" applyFont="1" applyFill="1" applyBorder="1" applyAlignment="1">
      <alignment horizontal="center"/>
    </xf>
    <xf numFmtId="2" fontId="1" fillId="9" borderId="12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19" xfId="0" applyBorder="1"/>
    <xf numFmtId="0" fontId="1" fillId="0" borderId="27" xfId="0" applyFont="1" applyBorder="1"/>
    <xf numFmtId="0" fontId="0" fillId="0" borderId="26" xfId="0" applyBorder="1"/>
    <xf numFmtId="0" fontId="0" fillId="0" borderId="24" xfId="0" applyBorder="1"/>
    <xf numFmtId="0" fontId="0" fillId="0" borderId="23" xfId="0" applyBorder="1"/>
    <xf numFmtId="0" fontId="17" fillId="0" borderId="44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0" fillId="0" borderId="49" xfId="0" applyBorder="1"/>
    <xf numFmtId="0" fontId="0" fillId="0" borderId="27" xfId="0" applyBorder="1"/>
    <xf numFmtId="0" fontId="2" fillId="0" borderId="27" xfId="0" applyFont="1" applyBorder="1"/>
    <xf numFmtId="0" fontId="2" fillId="0" borderId="0" xfId="0" applyFont="1" applyBorder="1"/>
    <xf numFmtId="14" fontId="1" fillId="0" borderId="0" xfId="0" applyNumberFormat="1" applyFont="1" applyBorder="1"/>
    <xf numFmtId="0" fontId="2" fillId="9" borderId="0" xfId="0" applyFont="1" applyFill="1" applyBorder="1"/>
    <xf numFmtId="0" fontId="0" fillId="0" borderId="26" xfId="0" applyFill="1" applyBorder="1"/>
    <xf numFmtId="0" fontId="1" fillId="0" borderId="0" xfId="0" applyFont="1" applyBorder="1"/>
    <xf numFmtId="0" fontId="1" fillId="0" borderId="0" xfId="0" quotePrefix="1" applyFont="1" applyBorder="1"/>
    <xf numFmtId="0" fontId="0" fillId="0" borderId="25" xfId="0" applyBorder="1"/>
    <xf numFmtId="0" fontId="0" fillId="0" borderId="21" xfId="0" applyBorder="1"/>
    <xf numFmtId="0" fontId="0" fillId="0" borderId="21" xfId="0" applyFill="1" applyBorder="1"/>
    <xf numFmtId="0" fontId="0" fillId="0" borderId="28" xfId="0" applyFill="1" applyBorder="1"/>
    <xf numFmtId="0" fontId="0" fillId="0" borderId="19" xfId="0" applyFill="1" applyBorder="1"/>
    <xf numFmtId="0" fontId="1" fillId="0" borderId="21" xfId="0" quotePrefix="1" applyFont="1" applyBorder="1"/>
    <xf numFmtId="0" fontId="2" fillId="4" borderId="20" xfId="0" applyFont="1" applyFill="1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1" xfId="0" applyBorder="1"/>
    <xf numFmtId="0" fontId="0" fillId="0" borderId="39" xfId="0" applyBorder="1"/>
    <xf numFmtId="0" fontId="0" fillId="0" borderId="38" xfId="0" applyBorder="1"/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164" fontId="2" fillId="0" borderId="57" xfId="0" applyNumberFormat="1" applyFont="1" applyFill="1" applyBorder="1"/>
    <xf numFmtId="164" fontId="0" fillId="5" borderId="55" xfId="0" applyNumberFormat="1" applyFill="1" applyBorder="1"/>
    <xf numFmtId="164" fontId="0" fillId="5" borderId="56" xfId="0" applyNumberFormat="1" applyFill="1" applyBorder="1"/>
    <xf numFmtId="164" fontId="0" fillId="5" borderId="57" xfId="0" applyNumberFormat="1" applyFill="1" applyBorder="1"/>
    <xf numFmtId="0" fontId="1" fillId="9" borderId="2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9" borderId="41" xfId="0" applyFill="1" applyBorder="1"/>
    <xf numFmtId="0" fontId="0" fillId="9" borderId="39" xfId="0" applyFill="1" applyBorder="1"/>
    <xf numFmtId="0" fontId="0" fillId="9" borderId="38" xfId="0" applyFill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59" xfId="0" applyFill="1" applyBorder="1"/>
    <xf numFmtId="0" fontId="0" fillId="0" borderId="60" xfId="0" applyFill="1" applyBorder="1"/>
    <xf numFmtId="2" fontId="1" fillId="9" borderId="3" xfId="0" applyNumberFormat="1" applyFont="1" applyFill="1" applyBorder="1" applyAlignment="1">
      <alignment horizontal="center"/>
    </xf>
    <xf numFmtId="2" fontId="1" fillId="9" borderId="32" xfId="0" applyNumberFormat="1" applyFont="1" applyFill="1" applyBorder="1" applyAlignment="1">
      <alignment horizontal="center"/>
    </xf>
    <xf numFmtId="0" fontId="3" fillId="4" borderId="22" xfId="2" applyFill="1" applyBorder="1" applyAlignment="1">
      <alignment horizontal="center" vertical="center" wrapText="1"/>
    </xf>
    <xf numFmtId="0" fontId="3" fillId="4" borderId="15" xfId="2" applyFill="1" applyBorder="1" applyAlignment="1">
      <alignment horizontal="center" vertical="center" wrapText="1"/>
    </xf>
    <xf numFmtId="2" fontId="1" fillId="9" borderId="15" xfId="0" applyNumberFormat="1" applyFont="1" applyFill="1" applyBorder="1" applyAlignment="1">
      <alignment horizontal="center"/>
    </xf>
    <xf numFmtId="2" fontId="1" fillId="9" borderId="7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2" fillId="0" borderId="54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0" fillId="9" borderId="49" xfId="0" applyFill="1" applyBorder="1" applyAlignment="1">
      <alignment horizontal="left" vertical="center" wrapText="1"/>
    </xf>
    <xf numFmtId="0" fontId="0" fillId="9" borderId="33" xfId="0" applyFill="1" applyBorder="1" applyAlignment="1">
      <alignment horizontal="left" vertical="center" wrapText="1"/>
    </xf>
    <xf numFmtId="0" fontId="0" fillId="9" borderId="32" xfId="0" applyFill="1" applyBorder="1" applyAlignment="1">
      <alignment horizontal="left" vertical="center" wrapText="1"/>
    </xf>
    <xf numFmtId="0" fontId="0" fillId="9" borderId="44" xfId="0" applyFill="1" applyBorder="1" applyAlignment="1">
      <alignment horizontal="left" vertical="center" wrapText="1"/>
    </xf>
    <xf numFmtId="0" fontId="0" fillId="9" borderId="43" xfId="0" applyFill="1" applyBorder="1" applyAlignment="1">
      <alignment horizontal="left" vertical="center" wrapText="1"/>
    </xf>
    <xf numFmtId="0" fontId="0" fillId="9" borderId="42" xfId="0" applyFill="1" applyBorder="1" applyAlignment="1">
      <alignment horizontal="left" vertical="center" wrapText="1"/>
    </xf>
    <xf numFmtId="2" fontId="0" fillId="9" borderId="49" xfId="0" applyNumberFormat="1" applyFill="1" applyBorder="1" applyAlignment="1">
      <alignment horizontal="left" vertical="center" wrapText="1"/>
    </xf>
    <xf numFmtId="2" fontId="0" fillId="9" borderId="33" xfId="0" applyNumberFormat="1" applyFill="1" applyBorder="1" applyAlignment="1">
      <alignment horizontal="left" vertical="center" wrapText="1"/>
    </xf>
    <xf numFmtId="2" fontId="0" fillId="9" borderId="32" xfId="0" applyNumberFormat="1" applyFill="1" applyBorder="1" applyAlignment="1">
      <alignment horizontal="left" vertical="center" wrapText="1"/>
    </xf>
    <xf numFmtId="165" fontId="0" fillId="9" borderId="49" xfId="0" applyNumberFormat="1" applyFill="1" applyBorder="1" applyAlignment="1">
      <alignment horizontal="left" vertical="center" wrapText="1"/>
    </xf>
    <xf numFmtId="165" fontId="0" fillId="9" borderId="32" xfId="0" applyNumberFormat="1" applyFill="1" applyBorder="1" applyAlignment="1">
      <alignment horizontal="left" vertical="center" wrapText="1"/>
    </xf>
    <xf numFmtId="2" fontId="0" fillId="0" borderId="44" xfId="0" applyNumberFormat="1" applyFill="1" applyBorder="1" applyAlignment="1">
      <alignment horizontal="left" vertical="center" wrapText="1"/>
    </xf>
    <xf numFmtId="2" fontId="0" fillId="0" borderId="43" xfId="0" applyNumberFormat="1" applyFill="1" applyBorder="1" applyAlignment="1">
      <alignment horizontal="left" vertical="center" wrapText="1"/>
    </xf>
    <xf numFmtId="2" fontId="0" fillId="0" borderId="42" xfId="0" applyNumberFormat="1" applyFill="1" applyBorder="1" applyAlignment="1">
      <alignment horizontal="left" vertical="center" wrapText="1"/>
    </xf>
    <xf numFmtId="165" fontId="0" fillId="0" borderId="44" xfId="0" applyNumberFormat="1" applyFill="1" applyBorder="1" applyAlignment="1">
      <alignment horizontal="left" vertical="center" wrapText="1"/>
    </xf>
    <xf numFmtId="165" fontId="0" fillId="0" borderId="42" xfId="0" applyNumberForma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6" fillId="6" borderId="30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9" fillId="11" borderId="62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9" fillId="11" borderId="59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 wrapText="1"/>
    </xf>
    <xf numFmtId="0" fontId="19" fillId="11" borderId="61" xfId="0" applyFont="1" applyFill="1" applyBorder="1" applyAlignment="1">
      <alignment horizontal="center" vertical="center"/>
    </xf>
    <xf numFmtId="0" fontId="19" fillId="11" borderId="26" xfId="0" applyFont="1" applyFill="1" applyBorder="1" applyAlignment="1">
      <alignment horizontal="center" vertical="center"/>
    </xf>
    <xf numFmtId="0" fontId="19" fillId="11" borderId="60" xfId="0" applyFont="1" applyFill="1" applyBorder="1" applyAlignment="1">
      <alignment horizontal="center" vertical="center"/>
    </xf>
    <xf numFmtId="0" fontId="19" fillId="11" borderId="62" xfId="0" quotePrefix="1" applyFont="1" applyFill="1" applyBorder="1" applyAlignment="1">
      <alignment horizontal="center" vertical="center"/>
    </xf>
    <xf numFmtId="0" fontId="19" fillId="11" borderId="0" xfId="0" quotePrefix="1" applyFont="1" applyFill="1" applyBorder="1" applyAlignment="1">
      <alignment horizontal="center" vertical="center"/>
    </xf>
    <xf numFmtId="0" fontId="19" fillId="11" borderId="59" xfId="0" quotePrefix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164" fontId="1" fillId="9" borderId="18" xfId="0" applyNumberFormat="1" applyFont="1" applyFill="1" applyBorder="1" applyAlignment="1">
      <alignment horizontal="center"/>
    </xf>
    <xf numFmtId="164" fontId="1" fillId="9" borderId="12" xfId="0" applyNumberFormat="1" applyFont="1" applyFill="1" applyBorder="1" applyAlignment="1">
      <alignment horizontal="center"/>
    </xf>
    <xf numFmtId="164" fontId="1" fillId="9" borderId="35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6" xfId="0" applyFont="1" applyBorder="1" applyAlignment="1">
      <alignment horizontal="center" vertical="center" textRotation="90"/>
    </xf>
    <xf numFmtId="0" fontId="14" fillId="0" borderId="31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9" borderId="20" xfId="0" applyFill="1" applyBorder="1" applyAlignment="1">
      <alignment horizontal="right" vertical="center"/>
    </xf>
    <xf numFmtId="0" fontId="0" fillId="9" borderId="53" xfId="0" applyFill="1" applyBorder="1" applyAlignment="1">
      <alignment horizontal="right" vertical="center"/>
    </xf>
    <xf numFmtId="0" fontId="0" fillId="9" borderId="54" xfId="0" applyFill="1" applyBorder="1" applyAlignment="1">
      <alignment horizontal="right" vertical="center"/>
    </xf>
    <xf numFmtId="0" fontId="0" fillId="9" borderId="19" xfId="0" applyFill="1" applyBorder="1" applyAlignment="1">
      <alignment horizontal="right" vertical="center"/>
    </xf>
    <xf numFmtId="0" fontId="0" fillId="9" borderId="26" xfId="0" applyFill="1" applyBorder="1" applyAlignment="1">
      <alignment horizontal="right" vertical="center"/>
    </xf>
    <xf numFmtId="0" fontId="0" fillId="9" borderId="23" xfId="0" applyFill="1" applyBorder="1" applyAlignment="1">
      <alignment horizontal="right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 shrinkToFit="1"/>
    </xf>
    <xf numFmtId="0" fontId="5" fillId="4" borderId="19" xfId="1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21" xfId="1" applyFont="1" applyFill="1" applyBorder="1" applyAlignment="1">
      <alignment horizontal="center" vertical="center" shrinkToFit="1"/>
    </xf>
    <xf numFmtId="0" fontId="5" fillId="4" borderId="19" xfId="1" applyFont="1" applyFill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top"/>
    </xf>
    <xf numFmtId="0" fontId="20" fillId="0" borderId="28" xfId="0" applyFont="1" applyBorder="1" applyAlignment="1">
      <alignment vertical="top"/>
    </xf>
    <xf numFmtId="0" fontId="20" fillId="0" borderId="19" xfId="0" applyFont="1" applyBorder="1" applyAlignment="1">
      <alignment vertical="top"/>
    </xf>
    <xf numFmtId="0" fontId="20" fillId="0" borderId="27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1" fillId="0" borderId="21" xfId="0" applyFont="1" applyBorder="1"/>
    <xf numFmtId="0" fontId="22" fillId="0" borderId="28" xfId="3" applyFont="1" applyBorder="1" applyAlignment="1" applyProtection="1"/>
    <xf numFmtId="0" fontId="22" fillId="0" borderId="27" xfId="3" applyFont="1" applyBorder="1" applyAlignment="1" applyProtection="1"/>
    <xf numFmtId="0" fontId="1" fillId="0" borderId="26" xfId="0" applyFont="1" applyBorder="1" applyAlignment="1">
      <alignment horizontal="left" vertical="center" wrapText="1"/>
    </xf>
  </cellXfs>
  <cellStyles count="4">
    <cellStyle name="40 % – Zvýraznění4" xfId="2" builtinId="43"/>
    <cellStyle name="Hypertextový odkaz" xfId="3" builtinId="8"/>
    <cellStyle name="Normální" xfId="0" builtinId="0"/>
    <cellStyle name="Zvýraznění 4" xfId="1" builtinId="41"/>
  </cellStyles>
  <dxfs count="7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71657874953993E-2"/>
          <c:y val="2.8760828678481537E-2"/>
          <c:w val="0.9338887238363458"/>
          <c:h val="0.8703759989303118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2023913677456983"/>
                  <c:y val="-8.9743589743589737E-3"/>
                </c:manualLayout>
              </c:layout>
              <c:numFmt formatCode="General" sourceLinked="0"/>
            </c:trendlineLbl>
          </c:trendline>
          <c:xVal>
            <c:numRef>
              <c:f>'BCA-concentration'!$B$24:$B$32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xVal>
          <c:yVal>
            <c:numRef>
              <c:f>'BCA-concentration'!$I$24:$I$32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451808"/>
        <c:axId val="1967357760"/>
      </c:scatterChart>
      <c:valAx>
        <c:axId val="1967451808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Concentration of BSA standard [mg/mL]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67357760"/>
        <c:crosses val="autoZero"/>
        <c:crossBetween val="midCat"/>
      </c:valAx>
      <c:valAx>
        <c:axId val="19673577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Absorbance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674518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633691</xdr:colOff>
      <xdr:row>32</xdr:row>
      <xdr:rowOff>33618</xdr:rowOff>
    </xdr:from>
    <xdr:to>
      <xdr:col>11</xdr:col>
      <xdr:colOff>705970</xdr:colOff>
      <xdr:row>53</xdr:row>
      <xdr:rowOff>134470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45</xdr:row>
      <xdr:rowOff>76200</xdr:rowOff>
    </xdr:from>
    <xdr:to>
      <xdr:col>6</xdr:col>
      <xdr:colOff>494809</xdr:colOff>
      <xdr:row>60</xdr:row>
      <xdr:rowOff>57150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01" t="22955" r="46541" b="34468"/>
        <a:stretch/>
      </xdr:blipFill>
      <xdr:spPr>
        <a:xfrm>
          <a:off x="676275" y="7686675"/>
          <a:ext cx="4161934" cy="2409825"/>
        </a:xfrm>
        <a:prstGeom prst="rect">
          <a:avLst/>
        </a:prstGeom>
      </xdr:spPr>
    </xdr:pic>
    <xdr:clientData/>
  </xdr:twoCellAnchor>
  <xdr:twoCellAnchor>
    <xdr:from>
      <xdr:col>1</xdr:col>
      <xdr:colOff>272144</xdr:colOff>
      <xdr:row>66</xdr:row>
      <xdr:rowOff>27215</xdr:rowOff>
    </xdr:from>
    <xdr:to>
      <xdr:col>1</xdr:col>
      <xdr:colOff>1338501</xdr:colOff>
      <xdr:row>79</xdr:row>
      <xdr:rowOff>113969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144" y="11638190"/>
          <a:ext cx="1066357" cy="21917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455219</xdr:colOff>
      <xdr:row>70</xdr:row>
      <xdr:rowOff>16761</xdr:rowOff>
    </xdr:from>
    <xdr:to>
      <xdr:col>1</xdr:col>
      <xdr:colOff>768183</xdr:colOff>
      <xdr:row>75</xdr:row>
      <xdr:rowOff>125618</xdr:rowOff>
    </xdr:to>
    <xdr:sp macro="" textlink="">
      <xdr:nvSpPr>
        <xdr:cNvPr id="5" name="Obdélník 4"/>
        <xdr:cNvSpPr/>
      </xdr:nvSpPr>
      <xdr:spPr>
        <a:xfrm>
          <a:off x="455219" y="12275436"/>
          <a:ext cx="312964" cy="91848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</xdr:col>
      <xdr:colOff>261258</xdr:colOff>
      <xdr:row>83</xdr:row>
      <xdr:rowOff>97972</xdr:rowOff>
    </xdr:from>
    <xdr:to>
      <xdr:col>1</xdr:col>
      <xdr:colOff>1327615</xdr:colOff>
      <xdr:row>97</xdr:row>
      <xdr:rowOff>21441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258" y="14461672"/>
          <a:ext cx="1066357" cy="21904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444333</xdr:colOff>
      <xdr:row>87</xdr:row>
      <xdr:rowOff>19484</xdr:rowOff>
    </xdr:from>
    <xdr:to>
      <xdr:col>1</xdr:col>
      <xdr:colOff>757297</xdr:colOff>
      <xdr:row>92</xdr:row>
      <xdr:rowOff>128341</xdr:rowOff>
    </xdr:to>
    <xdr:sp macro="" textlink="">
      <xdr:nvSpPr>
        <xdr:cNvPr id="7" name="Obdélník 6"/>
        <xdr:cNvSpPr/>
      </xdr:nvSpPr>
      <xdr:spPr>
        <a:xfrm>
          <a:off x="444333" y="15030884"/>
          <a:ext cx="312964" cy="91848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</xdr:col>
      <xdr:colOff>896087</xdr:colOff>
      <xdr:row>87</xdr:row>
      <xdr:rowOff>22207</xdr:rowOff>
    </xdr:from>
    <xdr:to>
      <xdr:col>1</xdr:col>
      <xdr:colOff>1209051</xdr:colOff>
      <xdr:row>92</xdr:row>
      <xdr:rowOff>131064</xdr:rowOff>
    </xdr:to>
    <xdr:sp macro="" textlink="">
      <xdr:nvSpPr>
        <xdr:cNvPr id="8" name="Obdélník 7"/>
        <xdr:cNvSpPr/>
      </xdr:nvSpPr>
      <xdr:spPr>
        <a:xfrm>
          <a:off x="896087" y="15033607"/>
          <a:ext cx="312964" cy="91848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</xdr:col>
      <xdr:colOff>136070</xdr:colOff>
      <xdr:row>139</xdr:row>
      <xdr:rowOff>108857</xdr:rowOff>
    </xdr:from>
    <xdr:to>
      <xdr:col>5</xdr:col>
      <xdr:colOff>495299</xdr:colOff>
      <xdr:row>173</xdr:row>
      <xdr:rowOff>40822</xdr:rowOff>
    </xdr:to>
    <xdr:grpSp>
      <xdr:nvGrpSpPr>
        <xdr:cNvPr id="9" name="Skupina 8"/>
        <xdr:cNvGrpSpPr/>
      </xdr:nvGrpSpPr>
      <xdr:grpSpPr>
        <a:xfrm>
          <a:off x="745670" y="23768957"/>
          <a:ext cx="3483429" cy="5437415"/>
          <a:chOff x="190500" y="24139071"/>
          <a:chExt cx="3592286" cy="5483679"/>
        </a:xfrm>
      </xdr:grpSpPr>
      <xdr:pic>
        <xdr:nvPicPr>
          <xdr:cNvPr id="10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 l="35417" t="6641" r="37083" b="19019"/>
          <a:stretch>
            <a:fillRect/>
          </a:stretch>
        </xdr:blipFill>
        <xdr:spPr bwMode="auto">
          <a:xfrm>
            <a:off x="190500" y="24139071"/>
            <a:ext cx="3592286" cy="5483679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cxnSp macro="">
        <xdr:nvCxnSpPr>
          <xdr:cNvPr id="11" name="Přímá spojovací čára 59"/>
          <xdr:cNvCxnSpPr/>
        </xdr:nvCxnSpPr>
        <xdr:spPr>
          <a:xfrm flipV="1">
            <a:off x="751115" y="29486675"/>
            <a:ext cx="2460171" cy="2722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Přímá spojovací čára 61"/>
          <xdr:cNvCxnSpPr/>
        </xdr:nvCxnSpPr>
        <xdr:spPr>
          <a:xfrm flipV="1">
            <a:off x="1148444" y="27078211"/>
            <a:ext cx="1804306" cy="5447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Přímá spojovací čára 63"/>
          <xdr:cNvCxnSpPr/>
        </xdr:nvCxnSpPr>
        <xdr:spPr>
          <a:xfrm rot="16200000" flipV="1">
            <a:off x="1748515" y="26989767"/>
            <a:ext cx="321135" cy="8165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Přímá spojovací čára 65"/>
          <xdr:cNvCxnSpPr/>
        </xdr:nvCxnSpPr>
        <xdr:spPr>
          <a:xfrm rot="5400000" flipH="1" flipV="1">
            <a:off x="1519918" y="29098873"/>
            <a:ext cx="827316" cy="2722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122463</xdr:colOff>
      <xdr:row>101</xdr:row>
      <xdr:rowOff>149679</xdr:rowOff>
    </xdr:from>
    <xdr:to>
      <xdr:col>7</xdr:col>
      <xdr:colOff>114299</xdr:colOff>
      <xdr:row>135</xdr:row>
      <xdr:rowOff>81643</xdr:rowOff>
    </xdr:to>
    <xdr:grpSp>
      <xdr:nvGrpSpPr>
        <xdr:cNvPr id="15" name="Skupina 14"/>
        <xdr:cNvGrpSpPr/>
      </xdr:nvGrpSpPr>
      <xdr:grpSpPr>
        <a:xfrm>
          <a:off x="732063" y="17656629"/>
          <a:ext cx="4821011" cy="5437414"/>
          <a:chOff x="122464" y="14478000"/>
          <a:chExt cx="4917319" cy="5483679"/>
        </a:xfrm>
      </xdr:grpSpPr>
      <xdr:pic>
        <xdr:nvPicPr>
          <xdr:cNvPr id="16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 l="35417" t="6641" r="37083" b="19019"/>
          <a:stretch>
            <a:fillRect/>
          </a:stretch>
        </xdr:blipFill>
        <xdr:spPr bwMode="auto">
          <a:xfrm>
            <a:off x="122464" y="14478000"/>
            <a:ext cx="3592286" cy="5483679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17" name="TextovéPole 12"/>
          <xdr:cNvSpPr txBox="1"/>
        </xdr:nvSpPr>
        <xdr:spPr>
          <a:xfrm>
            <a:off x="4068536" y="14491605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Kontrola (Obdélník</a:t>
            </a:r>
            <a:r>
              <a:rPr lang="cs-CZ" sz="1200" baseline="0"/>
              <a:t> 1)</a:t>
            </a:r>
            <a:endParaRPr lang="cs-CZ" sz="1200"/>
          </a:p>
        </xdr:txBody>
      </xdr:sp>
      <xdr:sp macro="" textlink="">
        <xdr:nvSpPr>
          <xdr:cNvPr id="18" name="TextovéPole 12"/>
          <xdr:cNvSpPr txBox="1"/>
        </xdr:nvSpPr>
        <xdr:spPr>
          <a:xfrm>
            <a:off x="4014108" y="17117786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TPA</a:t>
            </a:r>
          </a:p>
          <a:p>
            <a:r>
              <a:rPr lang="cs-CZ" sz="1200"/>
              <a:t>(Obdélník</a:t>
            </a:r>
            <a:r>
              <a:rPr lang="cs-CZ" sz="1200" baseline="0"/>
              <a:t> 2)</a:t>
            </a:r>
            <a:endParaRPr lang="cs-CZ" sz="1200"/>
          </a:p>
        </xdr:txBody>
      </xdr:sp>
      <xdr:sp macro="" textlink="">
        <xdr:nvSpPr>
          <xdr:cNvPr id="19" name="TextovéPole 12"/>
          <xdr:cNvSpPr txBox="1"/>
        </xdr:nvSpPr>
        <xdr:spPr>
          <a:xfrm>
            <a:off x="3880757" y="15269932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pERK1</a:t>
            </a:r>
          </a:p>
        </xdr:txBody>
      </xdr:sp>
      <xdr:sp macro="" textlink="">
        <xdr:nvSpPr>
          <xdr:cNvPr id="20" name="TextovéPole 12"/>
          <xdr:cNvSpPr txBox="1"/>
        </xdr:nvSpPr>
        <xdr:spPr>
          <a:xfrm>
            <a:off x="3869870" y="15680868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pERK2</a:t>
            </a:r>
          </a:p>
        </xdr:txBody>
      </xdr:sp>
      <xdr:sp macro="" textlink="">
        <xdr:nvSpPr>
          <xdr:cNvPr id="21" name="TextovéPole 12"/>
          <xdr:cNvSpPr txBox="1"/>
        </xdr:nvSpPr>
        <xdr:spPr>
          <a:xfrm>
            <a:off x="3946072" y="17607643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pERK1</a:t>
            </a:r>
          </a:p>
        </xdr:txBody>
      </xdr:sp>
      <xdr:sp macro="" textlink="">
        <xdr:nvSpPr>
          <xdr:cNvPr id="22" name="TextovéPole 12"/>
          <xdr:cNvSpPr txBox="1"/>
        </xdr:nvSpPr>
        <xdr:spPr>
          <a:xfrm>
            <a:off x="3962401" y="18018578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pERK2</a:t>
            </a:r>
          </a:p>
        </xdr:txBody>
      </xdr:sp>
      <xdr:cxnSp macro="">
        <xdr:nvCxnSpPr>
          <xdr:cNvPr id="23" name="Přímá spojovací šipka 76"/>
          <xdr:cNvCxnSpPr>
            <a:stCxn id="17" idx="1"/>
          </xdr:cNvCxnSpPr>
        </xdr:nvCxnSpPr>
        <xdr:spPr>
          <a:xfrm rot="10800000" flipV="1">
            <a:off x="3211286" y="14777356"/>
            <a:ext cx="857250" cy="39460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Přímá spojovací šipka 77"/>
          <xdr:cNvCxnSpPr/>
        </xdr:nvCxnSpPr>
        <xdr:spPr>
          <a:xfrm rot="10800000" flipV="1">
            <a:off x="1676401" y="15552963"/>
            <a:ext cx="2119993" cy="96882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Přímá spojovací šipka 79"/>
          <xdr:cNvCxnSpPr/>
        </xdr:nvCxnSpPr>
        <xdr:spPr>
          <a:xfrm rot="10800000" flipV="1">
            <a:off x="2383972" y="15879536"/>
            <a:ext cx="1330778" cy="58782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Přímá spojovací šipka 81"/>
          <xdr:cNvCxnSpPr/>
        </xdr:nvCxnSpPr>
        <xdr:spPr>
          <a:xfrm rot="10800000" flipV="1">
            <a:off x="3118758" y="17447078"/>
            <a:ext cx="857250" cy="39460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Přímá spojovací šipka 82"/>
          <xdr:cNvCxnSpPr/>
        </xdr:nvCxnSpPr>
        <xdr:spPr>
          <a:xfrm rot="10800000" flipV="1">
            <a:off x="1529446" y="17730107"/>
            <a:ext cx="2403019" cy="1094014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Přímá spojovací šipka 83"/>
          <xdr:cNvCxnSpPr/>
        </xdr:nvCxnSpPr>
        <xdr:spPr>
          <a:xfrm rot="10800000" flipV="1">
            <a:off x="2237016" y="18288000"/>
            <a:ext cx="1668235" cy="72662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imagej.nih.gov/ij/" TargetMode="External"/><Relationship Id="rId1" Type="http://schemas.openxmlformats.org/officeDocument/2006/relationships/hyperlink" Target="http://lukemiller.org/index.php/2010/11/analyzing-gels-and-western-blots-with-image-j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tabSelected="1" workbookViewId="0">
      <selection activeCell="B18" sqref="B18:Q18"/>
    </sheetView>
  </sheetViews>
  <sheetFormatPr defaultRowHeight="12.75" x14ac:dyDescent="0.2"/>
  <cols>
    <col min="1" max="1" width="2.85546875" customWidth="1"/>
    <col min="8" max="8" width="10.140625" bestFit="1" customWidth="1"/>
  </cols>
  <sheetData>
    <row r="1" spans="2:18" ht="13.5" thickBot="1" x14ac:dyDescent="0.25"/>
    <row r="2" spans="2:18" ht="18.75" thickBot="1" x14ac:dyDescent="0.3">
      <c r="B2" s="161" t="s">
        <v>51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</row>
    <row r="3" spans="2:18" s="35" customFormat="1" ht="22.5" customHeight="1" thickBot="1" x14ac:dyDescent="0.25">
      <c r="B3" s="164" t="s">
        <v>71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2:18" s="12" customFormat="1" x14ac:dyDescent="0.2">
      <c r="B4" s="10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</row>
    <row r="5" spans="2:18" x14ac:dyDescent="0.2">
      <c r="B5" s="85" t="s">
        <v>39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86"/>
    </row>
    <row r="6" spans="2:18" x14ac:dyDescent="0.2">
      <c r="B6" s="85" t="s">
        <v>40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6"/>
    </row>
    <row r="7" spans="2:18" x14ac:dyDescent="0.2">
      <c r="B7" s="85" t="s">
        <v>48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6"/>
    </row>
    <row r="8" spans="2:18" s="12" customFormat="1" ht="13.5" thickBot="1" x14ac:dyDescent="0.25">
      <c r="B8" s="101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2:18" s="35" customFormat="1" ht="22.5" customHeight="1" thickBot="1" x14ac:dyDescent="0.25">
      <c r="B9" s="167" t="s">
        <v>72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9"/>
    </row>
    <row r="10" spans="2:18" x14ac:dyDescent="0.2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  <c r="R10" s="29"/>
    </row>
    <row r="11" spans="2:18" x14ac:dyDescent="0.2">
      <c r="B11" s="85" t="s">
        <v>41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86"/>
    </row>
    <row r="12" spans="2:18" x14ac:dyDescent="0.2">
      <c r="B12" s="85" t="s">
        <v>49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86"/>
    </row>
    <row r="13" spans="2:18" x14ac:dyDescent="0.2">
      <c r="B13" s="85" t="s">
        <v>50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86"/>
    </row>
    <row r="14" spans="2:18" x14ac:dyDescent="0.2">
      <c r="B14" s="85" t="s">
        <v>42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86"/>
    </row>
    <row r="15" spans="2:18" ht="13.5" thickBot="1" x14ac:dyDescent="0.25">
      <c r="B15" s="101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</row>
    <row r="16" spans="2:18" x14ac:dyDescent="0.2">
      <c r="B16" s="3"/>
    </row>
    <row r="17" spans="2:17" ht="13.5" thickBot="1" x14ac:dyDescent="0.25"/>
    <row r="18" spans="2:17" ht="18.75" thickBot="1" x14ac:dyDescent="0.3">
      <c r="B18" s="161" t="s">
        <v>52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3"/>
    </row>
    <row r="19" spans="2:17" x14ac:dyDescent="0.2">
      <c r="B19" s="106" t="s">
        <v>56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4"/>
    </row>
    <row r="20" spans="2:17" x14ac:dyDescent="0.2">
      <c r="B20" s="9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86"/>
    </row>
    <row r="21" spans="2:17" x14ac:dyDescent="0.2">
      <c r="B21" s="94" t="s">
        <v>53</v>
      </c>
      <c r="C21" s="160"/>
      <c r="D21" s="160"/>
      <c r="E21" s="160"/>
      <c r="F21" s="12"/>
      <c r="G21" s="95" t="s">
        <v>54</v>
      </c>
      <c r="H21" s="12"/>
      <c r="I21" s="96" t="s">
        <v>55</v>
      </c>
      <c r="J21" s="12"/>
      <c r="K21" s="12"/>
      <c r="L21" s="95" t="s">
        <v>84</v>
      </c>
      <c r="M21" s="12"/>
      <c r="O21" s="97"/>
      <c r="P21" s="12"/>
      <c r="Q21" s="86"/>
    </row>
    <row r="22" spans="2:17" x14ac:dyDescent="0.2"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7"/>
    </row>
    <row r="23" spans="2:17" x14ac:dyDescent="0.2">
      <c r="B23" s="94" t="s">
        <v>57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86"/>
    </row>
    <row r="24" spans="2:17" x14ac:dyDescent="0.2">
      <c r="B24" s="93"/>
      <c r="C24" s="160"/>
      <c r="D24" s="16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98"/>
    </row>
    <row r="25" spans="2:17" x14ac:dyDescent="0.2">
      <c r="B25" s="125"/>
      <c r="C25" s="126"/>
      <c r="D25" s="12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</row>
    <row r="26" spans="2:17" x14ac:dyDescent="0.2">
      <c r="B26" s="94" t="s">
        <v>58</v>
      </c>
      <c r="C26" s="12"/>
      <c r="D26" s="1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98"/>
    </row>
    <row r="27" spans="2:17" x14ac:dyDescent="0.2">
      <c r="B27" s="93"/>
      <c r="C27" s="160"/>
      <c r="D27" s="16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98"/>
    </row>
    <row r="28" spans="2:17" x14ac:dyDescent="0.2"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7"/>
    </row>
    <row r="29" spans="2:17" x14ac:dyDescent="0.2">
      <c r="B29" s="94" t="s">
        <v>59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86"/>
    </row>
    <row r="30" spans="2:17" x14ac:dyDescent="0.2">
      <c r="B30" s="93"/>
      <c r="C30" s="99" t="s">
        <v>60</v>
      </c>
      <c r="D30" s="12"/>
      <c r="E30" s="160"/>
      <c r="F30" s="160"/>
      <c r="G30" s="12"/>
      <c r="H30" s="99" t="s">
        <v>73</v>
      </c>
      <c r="I30" s="160"/>
      <c r="J30" s="160"/>
      <c r="K30" s="12"/>
      <c r="L30" s="99" t="s">
        <v>74</v>
      </c>
      <c r="M30" s="160"/>
      <c r="N30" s="160"/>
      <c r="O30" s="12"/>
      <c r="P30" s="12"/>
      <c r="Q30" s="86"/>
    </row>
    <row r="31" spans="2:17" x14ac:dyDescent="0.2"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</row>
    <row r="32" spans="2:17" x14ac:dyDescent="0.2">
      <c r="B32" s="94" t="s">
        <v>86</v>
      </c>
      <c r="C32" s="12"/>
      <c r="D32" s="12"/>
      <c r="E32" s="9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86"/>
    </row>
    <row r="33" spans="2:17" x14ac:dyDescent="0.2">
      <c r="B33" s="93"/>
      <c r="C33" s="99" t="s">
        <v>87</v>
      </c>
      <c r="D33" s="12"/>
      <c r="E33" s="160"/>
      <c r="F33" s="160"/>
      <c r="G33" s="12"/>
      <c r="H33" s="99" t="s">
        <v>88</v>
      </c>
      <c r="I33" s="12"/>
      <c r="J33" s="160"/>
      <c r="K33" s="160"/>
      <c r="L33" s="12"/>
      <c r="M33" s="12"/>
      <c r="N33" s="12"/>
      <c r="O33" s="12"/>
      <c r="P33" s="12"/>
      <c r="Q33" s="86"/>
    </row>
    <row r="34" spans="2:17" x14ac:dyDescent="0.2"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2:17" x14ac:dyDescent="0.2">
      <c r="B35" s="94" t="s">
        <v>75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86"/>
    </row>
    <row r="36" spans="2:17" x14ac:dyDescent="0.2">
      <c r="B36" s="93"/>
      <c r="C36" s="160"/>
      <c r="D36" s="160"/>
      <c r="E36" s="100" t="s">
        <v>76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86"/>
    </row>
    <row r="37" spans="2:17" x14ac:dyDescent="0.2"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7"/>
    </row>
    <row r="38" spans="2:17" x14ac:dyDescent="0.2">
      <c r="B38" s="94" t="s">
        <v>77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86"/>
    </row>
    <row r="39" spans="2:17" x14ac:dyDescent="0.2">
      <c r="B39" s="93"/>
      <c r="C39" s="160"/>
      <c r="D39" s="160"/>
      <c r="E39" s="100" t="s">
        <v>76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86"/>
    </row>
    <row r="40" spans="2:17" x14ac:dyDescent="0.2"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7"/>
    </row>
    <row r="41" spans="2:17" x14ac:dyDescent="0.2">
      <c r="B41" s="94" t="s">
        <v>78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86"/>
    </row>
    <row r="42" spans="2:17" x14ac:dyDescent="0.2">
      <c r="B42" s="93"/>
      <c r="C42" s="99" t="s">
        <v>46</v>
      </c>
      <c r="D42" s="160"/>
      <c r="E42" s="160"/>
      <c r="F42" s="12"/>
      <c r="G42" s="99" t="s">
        <v>47</v>
      </c>
      <c r="H42" s="160"/>
      <c r="I42" s="160"/>
      <c r="J42" s="12"/>
      <c r="K42" s="12"/>
      <c r="L42" s="12"/>
      <c r="M42" s="12"/>
      <c r="N42" s="12"/>
      <c r="O42" s="12"/>
      <c r="P42" s="12"/>
      <c r="Q42" s="86"/>
    </row>
    <row r="43" spans="2:17" ht="13.5" thickBot="1" x14ac:dyDescent="0.25">
      <c r="B43" s="101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</sheetData>
  <mergeCells count="16">
    <mergeCell ref="J33:K33"/>
    <mergeCell ref="B2:Q2"/>
    <mergeCell ref="B3:Q3"/>
    <mergeCell ref="B9:Q9"/>
    <mergeCell ref="B18:Q18"/>
    <mergeCell ref="E30:F30"/>
    <mergeCell ref="C27:D27"/>
    <mergeCell ref="C24:D24"/>
    <mergeCell ref="C21:E21"/>
    <mergeCell ref="I30:J30"/>
    <mergeCell ref="M30:N30"/>
    <mergeCell ref="E33:F33"/>
    <mergeCell ref="C36:D36"/>
    <mergeCell ref="C39:D39"/>
    <mergeCell ref="D42:E42"/>
    <mergeCell ref="H42:I4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showGridLines="0" zoomScale="85" zoomScaleNormal="85" workbookViewId="0">
      <selection activeCell="J67" sqref="J67"/>
    </sheetView>
  </sheetViews>
  <sheetFormatPr defaultColWidth="8.28515625" defaultRowHeight="12.75" x14ac:dyDescent="0.2"/>
  <cols>
    <col min="1" max="1" width="9.7109375" customWidth="1"/>
    <col min="2" max="2" width="20" customWidth="1"/>
    <col min="3" max="10" width="10.7109375" customWidth="1"/>
    <col min="11" max="11" width="12.140625" customWidth="1"/>
    <col min="12" max="14" width="10.7109375" customWidth="1"/>
    <col min="15" max="15" width="18.85546875" customWidth="1"/>
    <col min="16" max="16" width="22" customWidth="1"/>
    <col min="17" max="17" width="21.85546875" customWidth="1"/>
    <col min="18" max="18" width="22.85546875" customWidth="1"/>
    <col min="257" max="257" width="9.7109375" customWidth="1"/>
    <col min="258" max="258" width="12.5703125" customWidth="1"/>
    <col min="259" max="266" width="10.7109375" customWidth="1"/>
    <col min="267" max="267" width="12.140625" customWidth="1"/>
    <col min="268" max="270" width="10.7109375" customWidth="1"/>
    <col min="271" max="271" width="18.85546875" customWidth="1"/>
    <col min="272" max="272" width="22" customWidth="1"/>
    <col min="273" max="273" width="21.85546875" customWidth="1"/>
    <col min="274" max="274" width="22.85546875" customWidth="1"/>
    <col min="513" max="513" width="9.7109375" customWidth="1"/>
    <col min="514" max="514" width="12.5703125" customWidth="1"/>
    <col min="515" max="522" width="10.7109375" customWidth="1"/>
    <col min="523" max="523" width="12.140625" customWidth="1"/>
    <col min="524" max="526" width="10.7109375" customWidth="1"/>
    <col min="527" max="527" width="18.85546875" customWidth="1"/>
    <col min="528" max="528" width="22" customWidth="1"/>
    <col min="529" max="529" width="21.85546875" customWidth="1"/>
    <col min="530" max="530" width="22.85546875" customWidth="1"/>
    <col min="769" max="769" width="9.7109375" customWidth="1"/>
    <col min="770" max="770" width="12.5703125" customWidth="1"/>
    <col min="771" max="778" width="10.7109375" customWidth="1"/>
    <col min="779" max="779" width="12.140625" customWidth="1"/>
    <col min="780" max="782" width="10.7109375" customWidth="1"/>
    <col min="783" max="783" width="18.85546875" customWidth="1"/>
    <col min="784" max="784" width="22" customWidth="1"/>
    <col min="785" max="785" width="21.85546875" customWidth="1"/>
    <col min="786" max="786" width="22.85546875" customWidth="1"/>
    <col min="1025" max="1025" width="9.7109375" customWidth="1"/>
    <col min="1026" max="1026" width="12.5703125" customWidth="1"/>
    <col min="1027" max="1034" width="10.7109375" customWidth="1"/>
    <col min="1035" max="1035" width="12.140625" customWidth="1"/>
    <col min="1036" max="1038" width="10.7109375" customWidth="1"/>
    <col min="1039" max="1039" width="18.85546875" customWidth="1"/>
    <col min="1040" max="1040" width="22" customWidth="1"/>
    <col min="1041" max="1041" width="21.85546875" customWidth="1"/>
    <col min="1042" max="1042" width="22.85546875" customWidth="1"/>
    <col min="1281" max="1281" width="9.7109375" customWidth="1"/>
    <col min="1282" max="1282" width="12.5703125" customWidth="1"/>
    <col min="1283" max="1290" width="10.7109375" customWidth="1"/>
    <col min="1291" max="1291" width="12.140625" customWidth="1"/>
    <col min="1292" max="1294" width="10.7109375" customWidth="1"/>
    <col min="1295" max="1295" width="18.85546875" customWidth="1"/>
    <col min="1296" max="1296" width="22" customWidth="1"/>
    <col min="1297" max="1297" width="21.85546875" customWidth="1"/>
    <col min="1298" max="1298" width="22.85546875" customWidth="1"/>
    <col min="1537" max="1537" width="9.7109375" customWidth="1"/>
    <col min="1538" max="1538" width="12.5703125" customWidth="1"/>
    <col min="1539" max="1546" width="10.7109375" customWidth="1"/>
    <col min="1547" max="1547" width="12.140625" customWidth="1"/>
    <col min="1548" max="1550" width="10.7109375" customWidth="1"/>
    <col min="1551" max="1551" width="18.85546875" customWidth="1"/>
    <col min="1552" max="1552" width="22" customWidth="1"/>
    <col min="1553" max="1553" width="21.85546875" customWidth="1"/>
    <col min="1554" max="1554" width="22.85546875" customWidth="1"/>
    <col min="1793" max="1793" width="9.7109375" customWidth="1"/>
    <col min="1794" max="1794" width="12.5703125" customWidth="1"/>
    <col min="1795" max="1802" width="10.7109375" customWidth="1"/>
    <col min="1803" max="1803" width="12.140625" customWidth="1"/>
    <col min="1804" max="1806" width="10.7109375" customWidth="1"/>
    <col min="1807" max="1807" width="18.85546875" customWidth="1"/>
    <col min="1808" max="1808" width="22" customWidth="1"/>
    <col min="1809" max="1809" width="21.85546875" customWidth="1"/>
    <col min="1810" max="1810" width="22.85546875" customWidth="1"/>
    <col min="2049" max="2049" width="9.7109375" customWidth="1"/>
    <col min="2050" max="2050" width="12.5703125" customWidth="1"/>
    <col min="2051" max="2058" width="10.7109375" customWidth="1"/>
    <col min="2059" max="2059" width="12.140625" customWidth="1"/>
    <col min="2060" max="2062" width="10.7109375" customWidth="1"/>
    <col min="2063" max="2063" width="18.85546875" customWidth="1"/>
    <col min="2064" max="2064" width="22" customWidth="1"/>
    <col min="2065" max="2065" width="21.85546875" customWidth="1"/>
    <col min="2066" max="2066" width="22.85546875" customWidth="1"/>
    <col min="2305" max="2305" width="9.7109375" customWidth="1"/>
    <col min="2306" max="2306" width="12.5703125" customWidth="1"/>
    <col min="2307" max="2314" width="10.7109375" customWidth="1"/>
    <col min="2315" max="2315" width="12.140625" customWidth="1"/>
    <col min="2316" max="2318" width="10.7109375" customWidth="1"/>
    <col min="2319" max="2319" width="18.85546875" customWidth="1"/>
    <col min="2320" max="2320" width="22" customWidth="1"/>
    <col min="2321" max="2321" width="21.85546875" customWidth="1"/>
    <col min="2322" max="2322" width="22.85546875" customWidth="1"/>
    <col min="2561" max="2561" width="9.7109375" customWidth="1"/>
    <col min="2562" max="2562" width="12.5703125" customWidth="1"/>
    <col min="2563" max="2570" width="10.7109375" customWidth="1"/>
    <col min="2571" max="2571" width="12.140625" customWidth="1"/>
    <col min="2572" max="2574" width="10.7109375" customWidth="1"/>
    <col min="2575" max="2575" width="18.85546875" customWidth="1"/>
    <col min="2576" max="2576" width="22" customWidth="1"/>
    <col min="2577" max="2577" width="21.85546875" customWidth="1"/>
    <col min="2578" max="2578" width="22.85546875" customWidth="1"/>
    <col min="2817" max="2817" width="9.7109375" customWidth="1"/>
    <col min="2818" max="2818" width="12.5703125" customWidth="1"/>
    <col min="2819" max="2826" width="10.7109375" customWidth="1"/>
    <col min="2827" max="2827" width="12.140625" customWidth="1"/>
    <col min="2828" max="2830" width="10.7109375" customWidth="1"/>
    <col min="2831" max="2831" width="18.85546875" customWidth="1"/>
    <col min="2832" max="2832" width="22" customWidth="1"/>
    <col min="2833" max="2833" width="21.85546875" customWidth="1"/>
    <col min="2834" max="2834" width="22.85546875" customWidth="1"/>
    <col min="3073" max="3073" width="9.7109375" customWidth="1"/>
    <col min="3074" max="3074" width="12.5703125" customWidth="1"/>
    <col min="3075" max="3082" width="10.7109375" customWidth="1"/>
    <col min="3083" max="3083" width="12.140625" customWidth="1"/>
    <col min="3084" max="3086" width="10.7109375" customWidth="1"/>
    <col min="3087" max="3087" width="18.85546875" customWidth="1"/>
    <col min="3088" max="3088" width="22" customWidth="1"/>
    <col min="3089" max="3089" width="21.85546875" customWidth="1"/>
    <col min="3090" max="3090" width="22.85546875" customWidth="1"/>
    <col min="3329" max="3329" width="9.7109375" customWidth="1"/>
    <col min="3330" max="3330" width="12.5703125" customWidth="1"/>
    <col min="3331" max="3338" width="10.7109375" customWidth="1"/>
    <col min="3339" max="3339" width="12.140625" customWidth="1"/>
    <col min="3340" max="3342" width="10.7109375" customWidth="1"/>
    <col min="3343" max="3343" width="18.85546875" customWidth="1"/>
    <col min="3344" max="3344" width="22" customWidth="1"/>
    <col min="3345" max="3345" width="21.85546875" customWidth="1"/>
    <col min="3346" max="3346" width="22.85546875" customWidth="1"/>
    <col min="3585" max="3585" width="9.7109375" customWidth="1"/>
    <col min="3586" max="3586" width="12.5703125" customWidth="1"/>
    <col min="3587" max="3594" width="10.7109375" customWidth="1"/>
    <col min="3595" max="3595" width="12.140625" customWidth="1"/>
    <col min="3596" max="3598" width="10.7109375" customWidth="1"/>
    <col min="3599" max="3599" width="18.85546875" customWidth="1"/>
    <col min="3600" max="3600" width="22" customWidth="1"/>
    <col min="3601" max="3601" width="21.85546875" customWidth="1"/>
    <col min="3602" max="3602" width="22.85546875" customWidth="1"/>
    <col min="3841" max="3841" width="9.7109375" customWidth="1"/>
    <col min="3842" max="3842" width="12.5703125" customWidth="1"/>
    <col min="3843" max="3850" width="10.7109375" customWidth="1"/>
    <col min="3851" max="3851" width="12.140625" customWidth="1"/>
    <col min="3852" max="3854" width="10.7109375" customWidth="1"/>
    <col min="3855" max="3855" width="18.85546875" customWidth="1"/>
    <col min="3856" max="3856" width="22" customWidth="1"/>
    <col min="3857" max="3857" width="21.85546875" customWidth="1"/>
    <col min="3858" max="3858" width="22.85546875" customWidth="1"/>
    <col min="4097" max="4097" width="9.7109375" customWidth="1"/>
    <col min="4098" max="4098" width="12.5703125" customWidth="1"/>
    <col min="4099" max="4106" width="10.7109375" customWidth="1"/>
    <col min="4107" max="4107" width="12.140625" customWidth="1"/>
    <col min="4108" max="4110" width="10.7109375" customWidth="1"/>
    <col min="4111" max="4111" width="18.85546875" customWidth="1"/>
    <col min="4112" max="4112" width="22" customWidth="1"/>
    <col min="4113" max="4113" width="21.85546875" customWidth="1"/>
    <col min="4114" max="4114" width="22.85546875" customWidth="1"/>
    <col min="4353" max="4353" width="9.7109375" customWidth="1"/>
    <col min="4354" max="4354" width="12.5703125" customWidth="1"/>
    <col min="4355" max="4362" width="10.7109375" customWidth="1"/>
    <col min="4363" max="4363" width="12.140625" customWidth="1"/>
    <col min="4364" max="4366" width="10.7109375" customWidth="1"/>
    <col min="4367" max="4367" width="18.85546875" customWidth="1"/>
    <col min="4368" max="4368" width="22" customWidth="1"/>
    <col min="4369" max="4369" width="21.85546875" customWidth="1"/>
    <col min="4370" max="4370" width="22.85546875" customWidth="1"/>
    <col min="4609" max="4609" width="9.7109375" customWidth="1"/>
    <col min="4610" max="4610" width="12.5703125" customWidth="1"/>
    <col min="4611" max="4618" width="10.7109375" customWidth="1"/>
    <col min="4619" max="4619" width="12.140625" customWidth="1"/>
    <col min="4620" max="4622" width="10.7109375" customWidth="1"/>
    <col min="4623" max="4623" width="18.85546875" customWidth="1"/>
    <col min="4624" max="4624" width="22" customWidth="1"/>
    <col min="4625" max="4625" width="21.85546875" customWidth="1"/>
    <col min="4626" max="4626" width="22.85546875" customWidth="1"/>
    <col min="4865" max="4865" width="9.7109375" customWidth="1"/>
    <col min="4866" max="4866" width="12.5703125" customWidth="1"/>
    <col min="4867" max="4874" width="10.7109375" customWidth="1"/>
    <col min="4875" max="4875" width="12.140625" customWidth="1"/>
    <col min="4876" max="4878" width="10.7109375" customWidth="1"/>
    <col min="4879" max="4879" width="18.85546875" customWidth="1"/>
    <col min="4880" max="4880" width="22" customWidth="1"/>
    <col min="4881" max="4881" width="21.85546875" customWidth="1"/>
    <col min="4882" max="4882" width="22.85546875" customWidth="1"/>
    <col min="5121" max="5121" width="9.7109375" customWidth="1"/>
    <col min="5122" max="5122" width="12.5703125" customWidth="1"/>
    <col min="5123" max="5130" width="10.7109375" customWidth="1"/>
    <col min="5131" max="5131" width="12.140625" customWidth="1"/>
    <col min="5132" max="5134" width="10.7109375" customWidth="1"/>
    <col min="5135" max="5135" width="18.85546875" customWidth="1"/>
    <col min="5136" max="5136" width="22" customWidth="1"/>
    <col min="5137" max="5137" width="21.85546875" customWidth="1"/>
    <col min="5138" max="5138" width="22.85546875" customWidth="1"/>
    <col min="5377" max="5377" width="9.7109375" customWidth="1"/>
    <col min="5378" max="5378" width="12.5703125" customWidth="1"/>
    <col min="5379" max="5386" width="10.7109375" customWidth="1"/>
    <col min="5387" max="5387" width="12.140625" customWidth="1"/>
    <col min="5388" max="5390" width="10.7109375" customWidth="1"/>
    <col min="5391" max="5391" width="18.85546875" customWidth="1"/>
    <col min="5392" max="5392" width="22" customWidth="1"/>
    <col min="5393" max="5393" width="21.85546875" customWidth="1"/>
    <col min="5394" max="5394" width="22.85546875" customWidth="1"/>
    <col min="5633" max="5633" width="9.7109375" customWidth="1"/>
    <col min="5634" max="5634" width="12.5703125" customWidth="1"/>
    <col min="5635" max="5642" width="10.7109375" customWidth="1"/>
    <col min="5643" max="5643" width="12.140625" customWidth="1"/>
    <col min="5644" max="5646" width="10.7109375" customWidth="1"/>
    <col min="5647" max="5647" width="18.85546875" customWidth="1"/>
    <col min="5648" max="5648" width="22" customWidth="1"/>
    <col min="5649" max="5649" width="21.85546875" customWidth="1"/>
    <col min="5650" max="5650" width="22.85546875" customWidth="1"/>
    <col min="5889" max="5889" width="9.7109375" customWidth="1"/>
    <col min="5890" max="5890" width="12.5703125" customWidth="1"/>
    <col min="5891" max="5898" width="10.7109375" customWidth="1"/>
    <col min="5899" max="5899" width="12.140625" customWidth="1"/>
    <col min="5900" max="5902" width="10.7109375" customWidth="1"/>
    <col min="5903" max="5903" width="18.85546875" customWidth="1"/>
    <col min="5904" max="5904" width="22" customWidth="1"/>
    <col min="5905" max="5905" width="21.85546875" customWidth="1"/>
    <col min="5906" max="5906" width="22.85546875" customWidth="1"/>
    <col min="6145" max="6145" width="9.7109375" customWidth="1"/>
    <col min="6146" max="6146" width="12.5703125" customWidth="1"/>
    <col min="6147" max="6154" width="10.7109375" customWidth="1"/>
    <col min="6155" max="6155" width="12.140625" customWidth="1"/>
    <col min="6156" max="6158" width="10.7109375" customWidth="1"/>
    <col min="6159" max="6159" width="18.85546875" customWidth="1"/>
    <col min="6160" max="6160" width="22" customWidth="1"/>
    <col min="6161" max="6161" width="21.85546875" customWidth="1"/>
    <col min="6162" max="6162" width="22.85546875" customWidth="1"/>
    <col min="6401" max="6401" width="9.7109375" customWidth="1"/>
    <col min="6402" max="6402" width="12.5703125" customWidth="1"/>
    <col min="6403" max="6410" width="10.7109375" customWidth="1"/>
    <col min="6411" max="6411" width="12.140625" customWidth="1"/>
    <col min="6412" max="6414" width="10.7109375" customWidth="1"/>
    <col min="6415" max="6415" width="18.85546875" customWidth="1"/>
    <col min="6416" max="6416" width="22" customWidth="1"/>
    <col min="6417" max="6417" width="21.85546875" customWidth="1"/>
    <col min="6418" max="6418" width="22.85546875" customWidth="1"/>
    <col min="6657" max="6657" width="9.7109375" customWidth="1"/>
    <col min="6658" max="6658" width="12.5703125" customWidth="1"/>
    <col min="6659" max="6666" width="10.7109375" customWidth="1"/>
    <col min="6667" max="6667" width="12.140625" customWidth="1"/>
    <col min="6668" max="6670" width="10.7109375" customWidth="1"/>
    <col min="6671" max="6671" width="18.85546875" customWidth="1"/>
    <col min="6672" max="6672" width="22" customWidth="1"/>
    <col min="6673" max="6673" width="21.85546875" customWidth="1"/>
    <col min="6674" max="6674" width="22.85546875" customWidth="1"/>
    <col min="6913" max="6913" width="9.7109375" customWidth="1"/>
    <col min="6914" max="6914" width="12.5703125" customWidth="1"/>
    <col min="6915" max="6922" width="10.7109375" customWidth="1"/>
    <col min="6923" max="6923" width="12.140625" customWidth="1"/>
    <col min="6924" max="6926" width="10.7109375" customWidth="1"/>
    <col min="6927" max="6927" width="18.85546875" customWidth="1"/>
    <col min="6928" max="6928" width="22" customWidth="1"/>
    <col min="6929" max="6929" width="21.85546875" customWidth="1"/>
    <col min="6930" max="6930" width="22.85546875" customWidth="1"/>
    <col min="7169" max="7169" width="9.7109375" customWidth="1"/>
    <col min="7170" max="7170" width="12.5703125" customWidth="1"/>
    <col min="7171" max="7178" width="10.7109375" customWidth="1"/>
    <col min="7179" max="7179" width="12.140625" customWidth="1"/>
    <col min="7180" max="7182" width="10.7109375" customWidth="1"/>
    <col min="7183" max="7183" width="18.85546875" customWidth="1"/>
    <col min="7184" max="7184" width="22" customWidth="1"/>
    <col min="7185" max="7185" width="21.85546875" customWidth="1"/>
    <col min="7186" max="7186" width="22.85546875" customWidth="1"/>
    <col min="7425" max="7425" width="9.7109375" customWidth="1"/>
    <col min="7426" max="7426" width="12.5703125" customWidth="1"/>
    <col min="7427" max="7434" width="10.7109375" customWidth="1"/>
    <col min="7435" max="7435" width="12.140625" customWidth="1"/>
    <col min="7436" max="7438" width="10.7109375" customWidth="1"/>
    <col min="7439" max="7439" width="18.85546875" customWidth="1"/>
    <col min="7440" max="7440" width="22" customWidth="1"/>
    <col min="7441" max="7441" width="21.85546875" customWidth="1"/>
    <col min="7442" max="7442" width="22.85546875" customWidth="1"/>
    <col min="7681" max="7681" width="9.7109375" customWidth="1"/>
    <col min="7682" max="7682" width="12.5703125" customWidth="1"/>
    <col min="7683" max="7690" width="10.7109375" customWidth="1"/>
    <col min="7691" max="7691" width="12.140625" customWidth="1"/>
    <col min="7692" max="7694" width="10.7109375" customWidth="1"/>
    <col min="7695" max="7695" width="18.85546875" customWidth="1"/>
    <col min="7696" max="7696" width="22" customWidth="1"/>
    <col min="7697" max="7697" width="21.85546875" customWidth="1"/>
    <col min="7698" max="7698" width="22.85546875" customWidth="1"/>
    <col min="7937" max="7937" width="9.7109375" customWidth="1"/>
    <col min="7938" max="7938" width="12.5703125" customWidth="1"/>
    <col min="7939" max="7946" width="10.7109375" customWidth="1"/>
    <col min="7947" max="7947" width="12.140625" customWidth="1"/>
    <col min="7948" max="7950" width="10.7109375" customWidth="1"/>
    <col min="7951" max="7951" width="18.85546875" customWidth="1"/>
    <col min="7952" max="7952" width="22" customWidth="1"/>
    <col min="7953" max="7953" width="21.85546875" customWidth="1"/>
    <col min="7954" max="7954" width="22.85546875" customWidth="1"/>
    <col min="8193" max="8193" width="9.7109375" customWidth="1"/>
    <col min="8194" max="8194" width="12.5703125" customWidth="1"/>
    <col min="8195" max="8202" width="10.7109375" customWidth="1"/>
    <col min="8203" max="8203" width="12.140625" customWidth="1"/>
    <col min="8204" max="8206" width="10.7109375" customWidth="1"/>
    <col min="8207" max="8207" width="18.85546875" customWidth="1"/>
    <col min="8208" max="8208" width="22" customWidth="1"/>
    <col min="8209" max="8209" width="21.85546875" customWidth="1"/>
    <col min="8210" max="8210" width="22.85546875" customWidth="1"/>
    <col min="8449" max="8449" width="9.7109375" customWidth="1"/>
    <col min="8450" max="8450" width="12.5703125" customWidth="1"/>
    <col min="8451" max="8458" width="10.7109375" customWidth="1"/>
    <col min="8459" max="8459" width="12.140625" customWidth="1"/>
    <col min="8460" max="8462" width="10.7109375" customWidth="1"/>
    <col min="8463" max="8463" width="18.85546875" customWidth="1"/>
    <col min="8464" max="8464" width="22" customWidth="1"/>
    <col min="8465" max="8465" width="21.85546875" customWidth="1"/>
    <col min="8466" max="8466" width="22.85546875" customWidth="1"/>
    <col min="8705" max="8705" width="9.7109375" customWidth="1"/>
    <col min="8706" max="8706" width="12.5703125" customWidth="1"/>
    <col min="8707" max="8714" width="10.7109375" customWidth="1"/>
    <col min="8715" max="8715" width="12.140625" customWidth="1"/>
    <col min="8716" max="8718" width="10.7109375" customWidth="1"/>
    <col min="8719" max="8719" width="18.85546875" customWidth="1"/>
    <col min="8720" max="8720" width="22" customWidth="1"/>
    <col min="8721" max="8721" width="21.85546875" customWidth="1"/>
    <col min="8722" max="8722" width="22.85546875" customWidth="1"/>
    <col min="8961" max="8961" width="9.7109375" customWidth="1"/>
    <col min="8962" max="8962" width="12.5703125" customWidth="1"/>
    <col min="8963" max="8970" width="10.7109375" customWidth="1"/>
    <col min="8971" max="8971" width="12.140625" customWidth="1"/>
    <col min="8972" max="8974" width="10.7109375" customWidth="1"/>
    <col min="8975" max="8975" width="18.85546875" customWidth="1"/>
    <col min="8976" max="8976" width="22" customWidth="1"/>
    <col min="8977" max="8977" width="21.85546875" customWidth="1"/>
    <col min="8978" max="8978" width="22.85546875" customWidth="1"/>
    <col min="9217" max="9217" width="9.7109375" customWidth="1"/>
    <col min="9218" max="9218" width="12.5703125" customWidth="1"/>
    <col min="9219" max="9226" width="10.7109375" customWidth="1"/>
    <col min="9227" max="9227" width="12.140625" customWidth="1"/>
    <col min="9228" max="9230" width="10.7109375" customWidth="1"/>
    <col min="9231" max="9231" width="18.85546875" customWidth="1"/>
    <col min="9232" max="9232" width="22" customWidth="1"/>
    <col min="9233" max="9233" width="21.85546875" customWidth="1"/>
    <col min="9234" max="9234" width="22.85546875" customWidth="1"/>
    <col min="9473" max="9473" width="9.7109375" customWidth="1"/>
    <col min="9474" max="9474" width="12.5703125" customWidth="1"/>
    <col min="9475" max="9482" width="10.7109375" customWidth="1"/>
    <col min="9483" max="9483" width="12.140625" customWidth="1"/>
    <col min="9484" max="9486" width="10.7109375" customWidth="1"/>
    <col min="9487" max="9487" width="18.85546875" customWidth="1"/>
    <col min="9488" max="9488" width="22" customWidth="1"/>
    <col min="9489" max="9489" width="21.85546875" customWidth="1"/>
    <col min="9490" max="9490" width="22.85546875" customWidth="1"/>
    <col min="9729" max="9729" width="9.7109375" customWidth="1"/>
    <col min="9730" max="9730" width="12.5703125" customWidth="1"/>
    <col min="9731" max="9738" width="10.7109375" customWidth="1"/>
    <col min="9739" max="9739" width="12.140625" customWidth="1"/>
    <col min="9740" max="9742" width="10.7109375" customWidth="1"/>
    <col min="9743" max="9743" width="18.85546875" customWidth="1"/>
    <col min="9744" max="9744" width="22" customWidth="1"/>
    <col min="9745" max="9745" width="21.85546875" customWidth="1"/>
    <col min="9746" max="9746" width="22.85546875" customWidth="1"/>
    <col min="9985" max="9985" width="9.7109375" customWidth="1"/>
    <col min="9986" max="9986" width="12.5703125" customWidth="1"/>
    <col min="9987" max="9994" width="10.7109375" customWidth="1"/>
    <col min="9995" max="9995" width="12.140625" customWidth="1"/>
    <col min="9996" max="9998" width="10.7109375" customWidth="1"/>
    <col min="9999" max="9999" width="18.85546875" customWidth="1"/>
    <col min="10000" max="10000" width="22" customWidth="1"/>
    <col min="10001" max="10001" width="21.85546875" customWidth="1"/>
    <col min="10002" max="10002" width="22.85546875" customWidth="1"/>
    <col min="10241" max="10241" width="9.7109375" customWidth="1"/>
    <col min="10242" max="10242" width="12.5703125" customWidth="1"/>
    <col min="10243" max="10250" width="10.7109375" customWidth="1"/>
    <col min="10251" max="10251" width="12.140625" customWidth="1"/>
    <col min="10252" max="10254" width="10.7109375" customWidth="1"/>
    <col min="10255" max="10255" width="18.85546875" customWidth="1"/>
    <col min="10256" max="10256" width="22" customWidth="1"/>
    <col min="10257" max="10257" width="21.85546875" customWidth="1"/>
    <col min="10258" max="10258" width="22.85546875" customWidth="1"/>
    <col min="10497" max="10497" width="9.7109375" customWidth="1"/>
    <col min="10498" max="10498" width="12.5703125" customWidth="1"/>
    <col min="10499" max="10506" width="10.7109375" customWidth="1"/>
    <col min="10507" max="10507" width="12.140625" customWidth="1"/>
    <col min="10508" max="10510" width="10.7109375" customWidth="1"/>
    <col min="10511" max="10511" width="18.85546875" customWidth="1"/>
    <col min="10512" max="10512" width="22" customWidth="1"/>
    <col min="10513" max="10513" width="21.85546875" customWidth="1"/>
    <col min="10514" max="10514" width="22.85546875" customWidth="1"/>
    <col min="10753" max="10753" width="9.7109375" customWidth="1"/>
    <col min="10754" max="10754" width="12.5703125" customWidth="1"/>
    <col min="10755" max="10762" width="10.7109375" customWidth="1"/>
    <col min="10763" max="10763" width="12.140625" customWidth="1"/>
    <col min="10764" max="10766" width="10.7109375" customWidth="1"/>
    <col min="10767" max="10767" width="18.85546875" customWidth="1"/>
    <col min="10768" max="10768" width="22" customWidth="1"/>
    <col min="10769" max="10769" width="21.85546875" customWidth="1"/>
    <col min="10770" max="10770" width="22.85546875" customWidth="1"/>
    <col min="11009" max="11009" width="9.7109375" customWidth="1"/>
    <col min="11010" max="11010" width="12.5703125" customWidth="1"/>
    <col min="11011" max="11018" width="10.7109375" customWidth="1"/>
    <col min="11019" max="11019" width="12.140625" customWidth="1"/>
    <col min="11020" max="11022" width="10.7109375" customWidth="1"/>
    <col min="11023" max="11023" width="18.85546875" customWidth="1"/>
    <col min="11024" max="11024" width="22" customWidth="1"/>
    <col min="11025" max="11025" width="21.85546875" customWidth="1"/>
    <col min="11026" max="11026" width="22.85546875" customWidth="1"/>
    <col min="11265" max="11265" width="9.7109375" customWidth="1"/>
    <col min="11266" max="11266" width="12.5703125" customWidth="1"/>
    <col min="11267" max="11274" width="10.7109375" customWidth="1"/>
    <col min="11275" max="11275" width="12.140625" customWidth="1"/>
    <col min="11276" max="11278" width="10.7109375" customWidth="1"/>
    <col min="11279" max="11279" width="18.85546875" customWidth="1"/>
    <col min="11280" max="11280" width="22" customWidth="1"/>
    <col min="11281" max="11281" width="21.85546875" customWidth="1"/>
    <col min="11282" max="11282" width="22.85546875" customWidth="1"/>
    <col min="11521" max="11521" width="9.7109375" customWidth="1"/>
    <col min="11522" max="11522" width="12.5703125" customWidth="1"/>
    <col min="11523" max="11530" width="10.7109375" customWidth="1"/>
    <col min="11531" max="11531" width="12.140625" customWidth="1"/>
    <col min="11532" max="11534" width="10.7109375" customWidth="1"/>
    <col min="11535" max="11535" width="18.85546875" customWidth="1"/>
    <col min="11536" max="11536" width="22" customWidth="1"/>
    <col min="11537" max="11537" width="21.85546875" customWidth="1"/>
    <col min="11538" max="11538" width="22.85546875" customWidth="1"/>
    <col min="11777" max="11777" width="9.7109375" customWidth="1"/>
    <col min="11778" max="11778" width="12.5703125" customWidth="1"/>
    <col min="11779" max="11786" width="10.7109375" customWidth="1"/>
    <col min="11787" max="11787" width="12.140625" customWidth="1"/>
    <col min="11788" max="11790" width="10.7109375" customWidth="1"/>
    <col min="11791" max="11791" width="18.85546875" customWidth="1"/>
    <col min="11792" max="11792" width="22" customWidth="1"/>
    <col min="11793" max="11793" width="21.85546875" customWidth="1"/>
    <col min="11794" max="11794" width="22.85546875" customWidth="1"/>
    <col min="12033" max="12033" width="9.7109375" customWidth="1"/>
    <col min="12034" max="12034" width="12.5703125" customWidth="1"/>
    <col min="12035" max="12042" width="10.7109375" customWidth="1"/>
    <col min="12043" max="12043" width="12.140625" customWidth="1"/>
    <col min="12044" max="12046" width="10.7109375" customWidth="1"/>
    <col min="12047" max="12047" width="18.85546875" customWidth="1"/>
    <col min="12048" max="12048" width="22" customWidth="1"/>
    <col min="12049" max="12049" width="21.85546875" customWidth="1"/>
    <col min="12050" max="12050" width="22.85546875" customWidth="1"/>
    <col min="12289" max="12289" width="9.7109375" customWidth="1"/>
    <col min="12290" max="12290" width="12.5703125" customWidth="1"/>
    <col min="12291" max="12298" width="10.7109375" customWidth="1"/>
    <col min="12299" max="12299" width="12.140625" customWidth="1"/>
    <col min="12300" max="12302" width="10.7109375" customWidth="1"/>
    <col min="12303" max="12303" width="18.85546875" customWidth="1"/>
    <col min="12304" max="12304" width="22" customWidth="1"/>
    <col min="12305" max="12305" width="21.85546875" customWidth="1"/>
    <col min="12306" max="12306" width="22.85546875" customWidth="1"/>
    <col min="12545" max="12545" width="9.7109375" customWidth="1"/>
    <col min="12546" max="12546" width="12.5703125" customWidth="1"/>
    <col min="12547" max="12554" width="10.7109375" customWidth="1"/>
    <col min="12555" max="12555" width="12.140625" customWidth="1"/>
    <col min="12556" max="12558" width="10.7109375" customWidth="1"/>
    <col min="12559" max="12559" width="18.85546875" customWidth="1"/>
    <col min="12560" max="12560" width="22" customWidth="1"/>
    <col min="12561" max="12561" width="21.85546875" customWidth="1"/>
    <col min="12562" max="12562" width="22.85546875" customWidth="1"/>
    <col min="12801" max="12801" width="9.7109375" customWidth="1"/>
    <col min="12802" max="12802" width="12.5703125" customWidth="1"/>
    <col min="12803" max="12810" width="10.7109375" customWidth="1"/>
    <col min="12811" max="12811" width="12.140625" customWidth="1"/>
    <col min="12812" max="12814" width="10.7109375" customWidth="1"/>
    <col min="12815" max="12815" width="18.85546875" customWidth="1"/>
    <col min="12816" max="12816" width="22" customWidth="1"/>
    <col min="12817" max="12817" width="21.85546875" customWidth="1"/>
    <col min="12818" max="12818" width="22.85546875" customWidth="1"/>
    <col min="13057" max="13057" width="9.7109375" customWidth="1"/>
    <col min="13058" max="13058" width="12.5703125" customWidth="1"/>
    <col min="13059" max="13066" width="10.7109375" customWidth="1"/>
    <col min="13067" max="13067" width="12.140625" customWidth="1"/>
    <col min="13068" max="13070" width="10.7109375" customWidth="1"/>
    <col min="13071" max="13071" width="18.85546875" customWidth="1"/>
    <col min="13072" max="13072" width="22" customWidth="1"/>
    <col min="13073" max="13073" width="21.85546875" customWidth="1"/>
    <col min="13074" max="13074" width="22.85546875" customWidth="1"/>
    <col min="13313" max="13313" width="9.7109375" customWidth="1"/>
    <col min="13314" max="13314" width="12.5703125" customWidth="1"/>
    <col min="13315" max="13322" width="10.7109375" customWidth="1"/>
    <col min="13323" max="13323" width="12.140625" customWidth="1"/>
    <col min="13324" max="13326" width="10.7109375" customWidth="1"/>
    <col min="13327" max="13327" width="18.85546875" customWidth="1"/>
    <col min="13328" max="13328" width="22" customWidth="1"/>
    <col min="13329" max="13329" width="21.85546875" customWidth="1"/>
    <col min="13330" max="13330" width="22.85546875" customWidth="1"/>
    <col min="13569" max="13569" width="9.7109375" customWidth="1"/>
    <col min="13570" max="13570" width="12.5703125" customWidth="1"/>
    <col min="13571" max="13578" width="10.7109375" customWidth="1"/>
    <col min="13579" max="13579" width="12.140625" customWidth="1"/>
    <col min="13580" max="13582" width="10.7109375" customWidth="1"/>
    <col min="13583" max="13583" width="18.85546875" customWidth="1"/>
    <col min="13584" max="13584" width="22" customWidth="1"/>
    <col min="13585" max="13585" width="21.85546875" customWidth="1"/>
    <col min="13586" max="13586" width="22.85546875" customWidth="1"/>
    <col min="13825" max="13825" width="9.7109375" customWidth="1"/>
    <col min="13826" max="13826" width="12.5703125" customWidth="1"/>
    <col min="13827" max="13834" width="10.7109375" customWidth="1"/>
    <col min="13835" max="13835" width="12.140625" customWidth="1"/>
    <col min="13836" max="13838" width="10.7109375" customWidth="1"/>
    <col min="13839" max="13839" width="18.85546875" customWidth="1"/>
    <col min="13840" max="13840" width="22" customWidth="1"/>
    <col min="13841" max="13841" width="21.85546875" customWidth="1"/>
    <col min="13842" max="13842" width="22.85546875" customWidth="1"/>
    <col min="14081" max="14081" width="9.7109375" customWidth="1"/>
    <col min="14082" max="14082" width="12.5703125" customWidth="1"/>
    <col min="14083" max="14090" width="10.7109375" customWidth="1"/>
    <col min="14091" max="14091" width="12.140625" customWidth="1"/>
    <col min="14092" max="14094" width="10.7109375" customWidth="1"/>
    <col min="14095" max="14095" width="18.85546875" customWidth="1"/>
    <col min="14096" max="14096" width="22" customWidth="1"/>
    <col min="14097" max="14097" width="21.85546875" customWidth="1"/>
    <col min="14098" max="14098" width="22.85546875" customWidth="1"/>
    <col min="14337" max="14337" width="9.7109375" customWidth="1"/>
    <col min="14338" max="14338" width="12.5703125" customWidth="1"/>
    <col min="14339" max="14346" width="10.7109375" customWidth="1"/>
    <col min="14347" max="14347" width="12.140625" customWidth="1"/>
    <col min="14348" max="14350" width="10.7109375" customWidth="1"/>
    <col min="14351" max="14351" width="18.85546875" customWidth="1"/>
    <col min="14352" max="14352" width="22" customWidth="1"/>
    <col min="14353" max="14353" width="21.85546875" customWidth="1"/>
    <col min="14354" max="14354" width="22.85546875" customWidth="1"/>
    <col min="14593" max="14593" width="9.7109375" customWidth="1"/>
    <col min="14594" max="14594" width="12.5703125" customWidth="1"/>
    <col min="14595" max="14602" width="10.7109375" customWidth="1"/>
    <col min="14603" max="14603" width="12.140625" customWidth="1"/>
    <col min="14604" max="14606" width="10.7109375" customWidth="1"/>
    <col min="14607" max="14607" width="18.85546875" customWidth="1"/>
    <col min="14608" max="14608" width="22" customWidth="1"/>
    <col min="14609" max="14609" width="21.85546875" customWidth="1"/>
    <col min="14610" max="14610" width="22.85546875" customWidth="1"/>
    <col min="14849" max="14849" width="9.7109375" customWidth="1"/>
    <col min="14850" max="14850" width="12.5703125" customWidth="1"/>
    <col min="14851" max="14858" width="10.7109375" customWidth="1"/>
    <col min="14859" max="14859" width="12.140625" customWidth="1"/>
    <col min="14860" max="14862" width="10.7109375" customWidth="1"/>
    <col min="14863" max="14863" width="18.85546875" customWidth="1"/>
    <col min="14864" max="14864" width="22" customWidth="1"/>
    <col min="14865" max="14865" width="21.85546875" customWidth="1"/>
    <col min="14866" max="14866" width="22.85546875" customWidth="1"/>
    <col min="15105" max="15105" width="9.7109375" customWidth="1"/>
    <col min="15106" max="15106" width="12.5703125" customWidth="1"/>
    <col min="15107" max="15114" width="10.7109375" customWidth="1"/>
    <col min="15115" max="15115" width="12.140625" customWidth="1"/>
    <col min="15116" max="15118" width="10.7109375" customWidth="1"/>
    <col min="15119" max="15119" width="18.85546875" customWidth="1"/>
    <col min="15120" max="15120" width="22" customWidth="1"/>
    <col min="15121" max="15121" width="21.85546875" customWidth="1"/>
    <col min="15122" max="15122" width="22.85546875" customWidth="1"/>
    <col min="15361" max="15361" width="9.7109375" customWidth="1"/>
    <col min="15362" max="15362" width="12.5703125" customWidth="1"/>
    <col min="15363" max="15370" width="10.7109375" customWidth="1"/>
    <col min="15371" max="15371" width="12.140625" customWidth="1"/>
    <col min="15372" max="15374" width="10.7109375" customWidth="1"/>
    <col min="15375" max="15375" width="18.85546875" customWidth="1"/>
    <col min="15376" max="15376" width="22" customWidth="1"/>
    <col min="15377" max="15377" width="21.85546875" customWidth="1"/>
    <col min="15378" max="15378" width="22.85546875" customWidth="1"/>
    <col min="15617" max="15617" width="9.7109375" customWidth="1"/>
    <col min="15618" max="15618" width="12.5703125" customWidth="1"/>
    <col min="15619" max="15626" width="10.7109375" customWidth="1"/>
    <col min="15627" max="15627" width="12.140625" customWidth="1"/>
    <col min="15628" max="15630" width="10.7109375" customWidth="1"/>
    <col min="15631" max="15631" width="18.85546875" customWidth="1"/>
    <col min="15632" max="15632" width="22" customWidth="1"/>
    <col min="15633" max="15633" width="21.85546875" customWidth="1"/>
    <col min="15634" max="15634" width="22.85546875" customWidth="1"/>
    <col min="15873" max="15873" width="9.7109375" customWidth="1"/>
    <col min="15874" max="15874" width="12.5703125" customWidth="1"/>
    <col min="15875" max="15882" width="10.7109375" customWidth="1"/>
    <col min="15883" max="15883" width="12.140625" customWidth="1"/>
    <col min="15884" max="15886" width="10.7109375" customWidth="1"/>
    <col min="15887" max="15887" width="18.85546875" customWidth="1"/>
    <col min="15888" max="15888" width="22" customWidth="1"/>
    <col min="15889" max="15889" width="21.85546875" customWidth="1"/>
    <col min="15890" max="15890" width="22.85546875" customWidth="1"/>
    <col min="16129" max="16129" width="9.7109375" customWidth="1"/>
    <col min="16130" max="16130" width="12.5703125" customWidth="1"/>
    <col min="16131" max="16138" width="10.7109375" customWidth="1"/>
    <col min="16139" max="16139" width="12.140625" customWidth="1"/>
    <col min="16140" max="16142" width="10.7109375" customWidth="1"/>
    <col min="16143" max="16143" width="18.85546875" customWidth="1"/>
    <col min="16144" max="16144" width="22" customWidth="1"/>
    <col min="16145" max="16145" width="21.85546875" customWidth="1"/>
    <col min="16146" max="16146" width="22.85546875" customWidth="1"/>
  </cols>
  <sheetData>
    <row r="1" spans="1:18" ht="13.5" thickBot="1" x14ac:dyDescent="0.25"/>
    <row r="2" spans="1:18" ht="15.75" thickBot="1" x14ac:dyDescent="0.25">
      <c r="A2" s="196" t="s">
        <v>34</v>
      </c>
      <c r="B2" s="68"/>
      <c r="C2" s="67">
        <v>1</v>
      </c>
      <c r="D2" s="67">
        <v>2</v>
      </c>
      <c r="E2" s="67">
        <v>3</v>
      </c>
      <c r="F2" s="67">
        <v>4</v>
      </c>
      <c r="G2" s="67">
        <v>5</v>
      </c>
      <c r="H2" s="67">
        <v>6</v>
      </c>
      <c r="I2" s="67">
        <v>7</v>
      </c>
      <c r="J2" s="67">
        <v>8</v>
      </c>
      <c r="K2" s="67">
        <v>9</v>
      </c>
      <c r="L2" s="67">
        <v>10</v>
      </c>
      <c r="M2" s="67">
        <v>11</v>
      </c>
      <c r="N2" s="67">
        <v>12</v>
      </c>
      <c r="P2" s="73" t="s">
        <v>82</v>
      </c>
      <c r="Q2" s="70" t="s">
        <v>62</v>
      </c>
    </row>
    <row r="3" spans="1:18" ht="15.75" thickBot="1" x14ac:dyDescent="0.25">
      <c r="A3" s="196"/>
      <c r="B3" s="63" t="s">
        <v>32</v>
      </c>
      <c r="C3" s="197">
        <v>0</v>
      </c>
      <c r="D3" s="198"/>
      <c r="E3" s="199"/>
      <c r="F3" s="200">
        <v>5</v>
      </c>
      <c r="G3" s="201"/>
      <c r="H3" s="202"/>
      <c r="I3" s="203"/>
      <c r="J3" s="204"/>
      <c r="K3" s="205"/>
      <c r="L3" s="203"/>
      <c r="M3" s="204"/>
      <c r="N3" s="205"/>
      <c r="P3" s="72" t="s">
        <v>82</v>
      </c>
      <c r="Q3" s="70" t="s">
        <v>63</v>
      </c>
      <c r="R3" s="70"/>
    </row>
    <row r="4" spans="1:18" ht="15.75" thickBot="1" x14ac:dyDescent="0.25">
      <c r="A4" s="196"/>
      <c r="B4" s="63" t="s">
        <v>31</v>
      </c>
      <c r="C4" s="200">
        <v>0.5</v>
      </c>
      <c r="D4" s="201"/>
      <c r="E4" s="202"/>
      <c r="F4" s="206" t="s">
        <v>64</v>
      </c>
      <c r="G4" s="207"/>
      <c r="H4" s="208"/>
      <c r="I4" s="203"/>
      <c r="J4" s="204"/>
      <c r="K4" s="205"/>
      <c r="L4" s="203"/>
      <c r="M4" s="204"/>
      <c r="N4" s="205"/>
      <c r="P4" s="71" t="s">
        <v>82</v>
      </c>
      <c r="Q4" s="70" t="s">
        <v>61</v>
      </c>
      <c r="R4" s="70"/>
    </row>
    <row r="5" spans="1:18" ht="15.75" thickBot="1" x14ac:dyDescent="0.25">
      <c r="A5" s="196"/>
      <c r="B5" s="63" t="s">
        <v>30</v>
      </c>
      <c r="C5" s="200">
        <v>1</v>
      </c>
      <c r="D5" s="201"/>
      <c r="E5" s="202"/>
      <c r="F5" s="206" t="s">
        <v>65</v>
      </c>
      <c r="G5" s="207"/>
      <c r="H5" s="208"/>
      <c r="I5" s="203"/>
      <c r="J5" s="204"/>
      <c r="K5" s="205"/>
      <c r="L5" s="203"/>
      <c r="M5" s="204"/>
      <c r="N5" s="205"/>
      <c r="R5" s="70"/>
    </row>
    <row r="6" spans="1:18" ht="15.75" thickBot="1" x14ac:dyDescent="0.25">
      <c r="A6" s="196"/>
      <c r="B6" s="63" t="s">
        <v>29</v>
      </c>
      <c r="C6" s="200">
        <v>1.5</v>
      </c>
      <c r="D6" s="201"/>
      <c r="E6" s="202"/>
      <c r="F6" s="206" t="s">
        <v>66</v>
      </c>
      <c r="G6" s="207"/>
      <c r="H6" s="208"/>
      <c r="I6" s="203"/>
      <c r="J6" s="204"/>
      <c r="K6" s="205"/>
      <c r="L6" s="203"/>
      <c r="M6" s="204"/>
      <c r="N6" s="205"/>
      <c r="O6" s="69"/>
      <c r="P6" s="120" t="s">
        <v>82</v>
      </c>
      <c r="Q6" s="70" t="s">
        <v>80</v>
      </c>
    </row>
    <row r="7" spans="1:18" ht="15.75" thickBot="1" x14ac:dyDescent="0.25">
      <c r="A7" s="196"/>
      <c r="B7" s="63" t="s">
        <v>28</v>
      </c>
      <c r="C7" s="200">
        <v>2</v>
      </c>
      <c r="D7" s="201"/>
      <c r="E7" s="202"/>
      <c r="F7" s="206" t="s">
        <v>67</v>
      </c>
      <c r="G7" s="207"/>
      <c r="H7" s="208"/>
      <c r="I7" s="203"/>
      <c r="J7" s="204"/>
      <c r="K7" s="205"/>
      <c r="L7" s="203"/>
      <c r="M7" s="204"/>
      <c r="N7" s="205"/>
      <c r="O7" s="69"/>
      <c r="P7" s="3"/>
      <c r="R7" s="51"/>
    </row>
    <row r="8" spans="1:18" ht="15.75" thickBot="1" x14ac:dyDescent="0.25">
      <c r="A8" s="196"/>
      <c r="B8" s="63" t="s">
        <v>27</v>
      </c>
      <c r="C8" s="200">
        <v>2.5</v>
      </c>
      <c r="D8" s="201"/>
      <c r="E8" s="202"/>
      <c r="F8" s="206" t="s">
        <v>68</v>
      </c>
      <c r="G8" s="207"/>
      <c r="H8" s="208"/>
      <c r="I8" s="203"/>
      <c r="J8" s="204"/>
      <c r="K8" s="205"/>
      <c r="L8" s="203"/>
      <c r="M8" s="204"/>
      <c r="N8" s="205"/>
      <c r="R8" s="51"/>
    </row>
    <row r="9" spans="1:18" ht="15.75" thickBot="1" x14ac:dyDescent="0.25">
      <c r="A9" s="196"/>
      <c r="B9" s="63" t="s">
        <v>26</v>
      </c>
      <c r="C9" s="200">
        <v>3</v>
      </c>
      <c r="D9" s="201"/>
      <c r="E9" s="202"/>
      <c r="F9" s="206" t="s">
        <v>69</v>
      </c>
      <c r="G9" s="207"/>
      <c r="H9" s="208"/>
      <c r="I9" s="203"/>
      <c r="J9" s="204"/>
      <c r="K9" s="205"/>
      <c r="L9" s="203"/>
      <c r="M9" s="204"/>
      <c r="N9" s="205"/>
    </row>
    <row r="10" spans="1:18" ht="15.75" thickBot="1" x14ac:dyDescent="0.25">
      <c r="A10" s="196"/>
      <c r="B10" s="63" t="s">
        <v>25</v>
      </c>
      <c r="C10" s="200">
        <v>4</v>
      </c>
      <c r="D10" s="201"/>
      <c r="E10" s="202"/>
      <c r="F10" s="203"/>
      <c r="G10" s="204"/>
      <c r="H10" s="205"/>
      <c r="I10" s="203"/>
      <c r="J10" s="204"/>
      <c r="K10" s="205"/>
      <c r="L10" s="203"/>
      <c r="M10" s="204"/>
      <c r="N10" s="205"/>
    </row>
    <row r="12" spans="1:18" ht="15.75" thickBot="1" x14ac:dyDescent="0.25">
      <c r="A12" s="196" t="s">
        <v>33</v>
      </c>
      <c r="B12" s="68"/>
      <c r="C12" s="67">
        <v>1</v>
      </c>
      <c r="D12" s="67">
        <v>2</v>
      </c>
      <c r="E12" s="67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7">
        <v>10</v>
      </c>
      <c r="M12" s="67">
        <v>11</v>
      </c>
      <c r="N12" s="67">
        <v>12</v>
      </c>
    </row>
    <row r="13" spans="1:18" ht="15.75" thickBot="1" x14ac:dyDescent="0.25">
      <c r="A13" s="196"/>
      <c r="B13" s="63" t="s">
        <v>32</v>
      </c>
      <c r="C13" s="66"/>
      <c r="D13" s="65"/>
      <c r="E13" s="64"/>
      <c r="F13" s="62"/>
      <c r="G13" s="61"/>
      <c r="H13" s="60"/>
      <c r="I13" s="89"/>
      <c r="J13" s="90"/>
      <c r="K13" s="91"/>
      <c r="L13" s="89"/>
      <c r="M13" s="90">
        <v>3.1E-2</v>
      </c>
      <c r="N13" s="91">
        <v>3.2000000000000001E-2</v>
      </c>
      <c r="O13" s="173" t="s">
        <v>85</v>
      </c>
    </row>
    <row r="14" spans="1:18" ht="15.75" thickBot="1" x14ac:dyDescent="0.25">
      <c r="A14" s="196"/>
      <c r="B14" s="63" t="s">
        <v>31</v>
      </c>
      <c r="C14" s="62"/>
      <c r="D14" s="61"/>
      <c r="E14" s="60"/>
      <c r="F14" s="59"/>
      <c r="G14" s="58"/>
      <c r="H14" s="57"/>
      <c r="I14" s="89"/>
      <c r="J14" s="90"/>
      <c r="K14" s="91"/>
      <c r="L14" s="89"/>
      <c r="M14" s="90">
        <v>2.9000000000000001E-2</v>
      </c>
      <c r="N14" s="91">
        <v>0.03</v>
      </c>
      <c r="O14" s="173"/>
    </row>
    <row r="15" spans="1:18" ht="15.75" thickBot="1" x14ac:dyDescent="0.25">
      <c r="A15" s="196"/>
      <c r="B15" s="63" t="s">
        <v>30</v>
      </c>
      <c r="C15" s="62"/>
      <c r="D15" s="61"/>
      <c r="E15" s="60"/>
      <c r="F15" s="59"/>
      <c r="G15" s="58"/>
      <c r="H15" s="57"/>
      <c r="I15" s="89"/>
      <c r="J15" s="90"/>
      <c r="K15" s="91"/>
      <c r="L15" s="89"/>
      <c r="M15" s="90">
        <v>3.1E-2</v>
      </c>
      <c r="N15" s="91">
        <v>0.03</v>
      </c>
      <c r="O15" s="173"/>
    </row>
    <row r="16" spans="1:18" ht="15.75" customHeight="1" thickBot="1" x14ac:dyDescent="0.25">
      <c r="A16" s="196"/>
      <c r="B16" s="63" t="s">
        <v>29</v>
      </c>
      <c r="C16" s="62"/>
      <c r="D16" s="61"/>
      <c r="E16" s="60"/>
      <c r="F16" s="59"/>
      <c r="G16" s="58"/>
      <c r="H16" s="57"/>
      <c r="I16" s="89"/>
      <c r="J16" s="90"/>
      <c r="K16" s="91"/>
      <c r="L16" s="89"/>
      <c r="M16" s="90">
        <v>0.03</v>
      </c>
      <c r="N16" s="91">
        <v>3.5000000000000003E-2</v>
      </c>
      <c r="O16" s="173"/>
    </row>
    <row r="17" spans="1:27" ht="15.75" thickBot="1" x14ac:dyDescent="0.25">
      <c r="A17" s="196"/>
      <c r="B17" s="63" t="s">
        <v>28</v>
      </c>
      <c r="C17" s="62"/>
      <c r="D17" s="61"/>
      <c r="E17" s="60"/>
      <c r="F17" s="59"/>
      <c r="G17" s="58"/>
      <c r="H17" s="57"/>
      <c r="I17" s="89"/>
      <c r="J17" s="90"/>
      <c r="K17" s="91"/>
      <c r="L17" s="89"/>
      <c r="M17" s="90">
        <v>3.2000000000000001E-2</v>
      </c>
      <c r="N17" s="91">
        <v>3.2000000000000001E-2</v>
      </c>
      <c r="O17" s="173"/>
    </row>
    <row r="18" spans="1:27" ht="15.75" thickBot="1" x14ac:dyDescent="0.25">
      <c r="A18" s="196"/>
      <c r="B18" s="63" t="s">
        <v>27</v>
      </c>
      <c r="C18" s="62"/>
      <c r="D18" s="61"/>
      <c r="E18" s="60"/>
      <c r="F18" s="59"/>
      <c r="G18" s="58"/>
      <c r="H18" s="57"/>
      <c r="I18" s="89"/>
      <c r="J18" s="90"/>
      <c r="K18" s="91"/>
      <c r="L18" s="89"/>
      <c r="M18" s="90">
        <v>3.4000000000000002E-2</v>
      </c>
      <c r="N18" s="91">
        <v>3.2000000000000001E-2</v>
      </c>
      <c r="O18" s="173"/>
    </row>
    <row r="19" spans="1:27" ht="15.75" thickBot="1" x14ac:dyDescent="0.25">
      <c r="A19" s="196"/>
      <c r="B19" s="63" t="s">
        <v>26</v>
      </c>
      <c r="C19" s="62"/>
      <c r="D19" s="61"/>
      <c r="E19" s="60"/>
      <c r="F19" s="59"/>
      <c r="G19" s="58"/>
      <c r="H19" s="57"/>
      <c r="I19" s="89"/>
      <c r="J19" s="90"/>
      <c r="K19" s="91"/>
      <c r="L19" s="89"/>
      <c r="M19" s="90">
        <v>3.3000000000000002E-2</v>
      </c>
      <c r="N19" s="91">
        <v>3.1E-2</v>
      </c>
      <c r="O19" s="173"/>
    </row>
    <row r="20" spans="1:27" ht="15.75" thickBot="1" x14ac:dyDescent="0.25">
      <c r="A20" s="196"/>
      <c r="B20" s="63" t="s">
        <v>25</v>
      </c>
      <c r="C20" s="62"/>
      <c r="D20" s="61"/>
      <c r="E20" s="60"/>
      <c r="F20" s="89"/>
      <c r="G20" s="90"/>
      <c r="H20" s="91"/>
      <c r="I20" s="89"/>
      <c r="J20" s="90"/>
      <c r="K20" s="91"/>
      <c r="L20" s="89"/>
      <c r="M20" s="90">
        <v>0.03</v>
      </c>
      <c r="N20" s="91">
        <v>3.1E-2</v>
      </c>
      <c r="O20" s="173"/>
    </row>
    <row r="21" spans="1:27" ht="15.75" thickBot="1" x14ac:dyDescent="0.25">
      <c r="B21" s="56"/>
      <c r="C21" s="55"/>
      <c r="D21" s="55"/>
      <c r="E21" s="55"/>
      <c r="F21" s="55"/>
      <c r="G21" s="55"/>
      <c r="H21" s="55"/>
      <c r="I21" s="54"/>
      <c r="J21" s="54"/>
      <c r="K21" s="54"/>
      <c r="L21" s="54"/>
      <c r="M21" s="54"/>
      <c r="N21" s="54"/>
    </row>
    <row r="22" spans="1:27" ht="16.5" customHeight="1" thickBot="1" x14ac:dyDescent="0.3">
      <c r="A22" s="177" t="s">
        <v>43</v>
      </c>
      <c r="B22" s="209" t="s">
        <v>24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1"/>
    </row>
    <row r="23" spans="1:27" ht="13.5" customHeight="1" thickBot="1" x14ac:dyDescent="0.25">
      <c r="A23" s="178"/>
      <c r="B23" s="107" t="s">
        <v>70</v>
      </c>
      <c r="C23" s="212" t="s">
        <v>21</v>
      </c>
      <c r="D23" s="213"/>
      <c r="E23" s="213"/>
      <c r="F23" s="213"/>
      <c r="G23" s="213"/>
      <c r="H23" s="214"/>
      <c r="I23" s="53" t="s">
        <v>20</v>
      </c>
      <c r="J23" s="53" t="s">
        <v>19</v>
      </c>
      <c r="K23" s="53" t="s">
        <v>23</v>
      </c>
      <c r="L23" s="53" t="s">
        <v>22</v>
      </c>
    </row>
    <row r="24" spans="1:27" ht="12.75" customHeight="1" x14ac:dyDescent="0.2">
      <c r="A24" s="178"/>
      <c r="B24" s="108">
        <f t="shared" ref="B24:B31" si="0">C3</f>
        <v>0</v>
      </c>
      <c r="C24" s="221">
        <f t="shared" ref="C24:C31" si="1">C13</f>
        <v>0</v>
      </c>
      <c r="D24" s="194"/>
      <c r="E24" s="194">
        <f t="shared" ref="E24:E31" si="2">D13</f>
        <v>0</v>
      </c>
      <c r="F24" s="194" t="s">
        <v>18</v>
      </c>
      <c r="G24" s="194">
        <f t="shared" ref="G24:G31" si="3">E13</f>
        <v>0</v>
      </c>
      <c r="H24" s="195" t="s">
        <v>18</v>
      </c>
      <c r="I24" s="108">
        <f t="shared" ref="I24:I32" si="4">AVERAGE(C24:G24)</f>
        <v>0</v>
      </c>
      <c r="J24" s="108">
        <f t="shared" ref="J24:J32" si="5">STDEVP(C24:G24)</f>
        <v>0</v>
      </c>
      <c r="K24" s="215"/>
      <c r="L24" s="218"/>
      <c r="W24" s="3"/>
      <c r="X24" s="3"/>
      <c r="Y24" s="3"/>
      <c r="Z24" s="3"/>
      <c r="AA24" s="3"/>
    </row>
    <row r="25" spans="1:27" ht="12.75" customHeight="1" x14ac:dyDescent="0.2">
      <c r="A25" s="178"/>
      <c r="B25" s="109">
        <f t="shared" si="0"/>
        <v>0.5</v>
      </c>
      <c r="C25" s="222">
        <f t="shared" si="1"/>
        <v>0</v>
      </c>
      <c r="D25" s="191"/>
      <c r="E25" s="191">
        <f t="shared" si="2"/>
        <v>0</v>
      </c>
      <c r="F25" s="191" t="s">
        <v>18</v>
      </c>
      <c r="G25" s="191">
        <f t="shared" si="3"/>
        <v>0</v>
      </c>
      <c r="H25" s="192" t="s">
        <v>18</v>
      </c>
      <c r="I25" s="109">
        <f t="shared" si="4"/>
        <v>0</v>
      </c>
      <c r="J25" s="109">
        <f t="shared" si="5"/>
        <v>0</v>
      </c>
      <c r="K25" s="216"/>
      <c r="L25" s="219"/>
    </row>
    <row r="26" spans="1:27" ht="12.75" customHeight="1" x14ac:dyDescent="0.2">
      <c r="A26" s="178"/>
      <c r="B26" s="109">
        <f t="shared" si="0"/>
        <v>1</v>
      </c>
      <c r="C26" s="222">
        <f t="shared" si="1"/>
        <v>0</v>
      </c>
      <c r="D26" s="191"/>
      <c r="E26" s="191">
        <f t="shared" si="2"/>
        <v>0</v>
      </c>
      <c r="F26" s="191" t="s">
        <v>18</v>
      </c>
      <c r="G26" s="191">
        <f t="shared" si="3"/>
        <v>0</v>
      </c>
      <c r="H26" s="192" t="s">
        <v>18</v>
      </c>
      <c r="I26" s="109">
        <f t="shared" si="4"/>
        <v>0</v>
      </c>
      <c r="J26" s="109">
        <f t="shared" si="5"/>
        <v>0</v>
      </c>
      <c r="K26" s="216"/>
      <c r="L26" s="219"/>
    </row>
    <row r="27" spans="1:27" ht="12.75" customHeight="1" x14ac:dyDescent="0.2">
      <c r="A27" s="178"/>
      <c r="B27" s="109">
        <f t="shared" si="0"/>
        <v>1.5</v>
      </c>
      <c r="C27" s="222">
        <f t="shared" si="1"/>
        <v>0</v>
      </c>
      <c r="D27" s="191"/>
      <c r="E27" s="191">
        <f t="shared" si="2"/>
        <v>0</v>
      </c>
      <c r="F27" s="191" t="s">
        <v>18</v>
      </c>
      <c r="G27" s="191">
        <f t="shared" si="3"/>
        <v>0</v>
      </c>
      <c r="H27" s="192" t="s">
        <v>18</v>
      </c>
      <c r="I27" s="109">
        <f t="shared" si="4"/>
        <v>0</v>
      </c>
      <c r="J27" s="109">
        <f t="shared" si="5"/>
        <v>0</v>
      </c>
      <c r="K27" s="216"/>
      <c r="L27" s="219"/>
    </row>
    <row r="28" spans="1:27" ht="12.75" customHeight="1" x14ac:dyDescent="0.2">
      <c r="A28" s="178"/>
      <c r="B28" s="109">
        <f t="shared" si="0"/>
        <v>2</v>
      </c>
      <c r="C28" s="222">
        <f t="shared" si="1"/>
        <v>0</v>
      </c>
      <c r="D28" s="191"/>
      <c r="E28" s="191">
        <f t="shared" si="2"/>
        <v>0</v>
      </c>
      <c r="F28" s="191" t="s">
        <v>18</v>
      </c>
      <c r="G28" s="191">
        <f t="shared" si="3"/>
        <v>0</v>
      </c>
      <c r="H28" s="192" t="s">
        <v>18</v>
      </c>
      <c r="I28" s="109">
        <f t="shared" si="4"/>
        <v>0</v>
      </c>
      <c r="J28" s="109">
        <f t="shared" si="5"/>
        <v>0</v>
      </c>
      <c r="K28" s="216"/>
      <c r="L28" s="219"/>
    </row>
    <row r="29" spans="1:27" ht="12.75" customHeight="1" x14ac:dyDescent="0.2">
      <c r="A29" s="178"/>
      <c r="B29" s="109">
        <f t="shared" si="0"/>
        <v>2.5</v>
      </c>
      <c r="C29" s="222">
        <f t="shared" si="1"/>
        <v>0</v>
      </c>
      <c r="D29" s="191"/>
      <c r="E29" s="191">
        <f t="shared" si="2"/>
        <v>0</v>
      </c>
      <c r="F29" s="191" t="s">
        <v>18</v>
      </c>
      <c r="G29" s="191">
        <f t="shared" si="3"/>
        <v>0</v>
      </c>
      <c r="H29" s="192" t="s">
        <v>18</v>
      </c>
      <c r="I29" s="109">
        <f t="shared" si="4"/>
        <v>0</v>
      </c>
      <c r="J29" s="109">
        <f t="shared" si="5"/>
        <v>0</v>
      </c>
      <c r="K29" s="216"/>
      <c r="L29" s="219"/>
    </row>
    <row r="30" spans="1:27" ht="12.75" customHeight="1" x14ac:dyDescent="0.2">
      <c r="A30" s="178"/>
      <c r="B30" s="109">
        <f t="shared" si="0"/>
        <v>3</v>
      </c>
      <c r="C30" s="222">
        <f t="shared" si="1"/>
        <v>0</v>
      </c>
      <c r="D30" s="191"/>
      <c r="E30" s="191">
        <f t="shared" si="2"/>
        <v>0</v>
      </c>
      <c r="F30" s="191" t="s">
        <v>18</v>
      </c>
      <c r="G30" s="191">
        <f t="shared" si="3"/>
        <v>0</v>
      </c>
      <c r="H30" s="192" t="s">
        <v>18</v>
      </c>
      <c r="I30" s="109">
        <f t="shared" si="4"/>
        <v>0</v>
      </c>
      <c r="J30" s="109">
        <f t="shared" si="5"/>
        <v>0</v>
      </c>
      <c r="K30" s="216"/>
      <c r="L30" s="219"/>
    </row>
    <row r="31" spans="1:27" ht="12.75" customHeight="1" x14ac:dyDescent="0.2">
      <c r="A31" s="178"/>
      <c r="B31" s="109">
        <f t="shared" si="0"/>
        <v>4</v>
      </c>
      <c r="C31" s="222">
        <f t="shared" si="1"/>
        <v>0</v>
      </c>
      <c r="D31" s="191"/>
      <c r="E31" s="191">
        <f t="shared" si="2"/>
        <v>0</v>
      </c>
      <c r="F31" s="191" t="s">
        <v>18</v>
      </c>
      <c r="G31" s="191">
        <f t="shared" si="3"/>
        <v>0</v>
      </c>
      <c r="H31" s="192" t="s">
        <v>18</v>
      </c>
      <c r="I31" s="109">
        <f t="shared" si="4"/>
        <v>0</v>
      </c>
      <c r="J31" s="109">
        <f t="shared" si="5"/>
        <v>0</v>
      </c>
      <c r="K31" s="216"/>
      <c r="L31" s="219"/>
    </row>
    <row r="32" spans="1:27" ht="13.5" customHeight="1" thickBot="1" x14ac:dyDescent="0.25">
      <c r="A32" s="178"/>
      <c r="B32" s="110">
        <f>F3</f>
        <v>5</v>
      </c>
      <c r="C32" s="223">
        <f>F13</f>
        <v>0</v>
      </c>
      <c r="D32" s="181"/>
      <c r="E32" s="181">
        <f>G13</f>
        <v>0</v>
      </c>
      <c r="F32" s="181" t="s">
        <v>18</v>
      </c>
      <c r="G32" s="181">
        <f>H13</f>
        <v>0</v>
      </c>
      <c r="H32" s="182" t="s">
        <v>18</v>
      </c>
      <c r="I32" s="110">
        <f t="shared" si="4"/>
        <v>0</v>
      </c>
      <c r="J32" s="110">
        <f t="shared" si="5"/>
        <v>0</v>
      </c>
      <c r="K32" s="217"/>
      <c r="L32" s="220"/>
    </row>
    <row r="33" spans="1:1" x14ac:dyDescent="0.2">
      <c r="A33" s="178"/>
    </row>
    <row r="34" spans="1:1" x14ac:dyDescent="0.2">
      <c r="A34" s="178"/>
    </row>
    <row r="35" spans="1:1" x14ac:dyDescent="0.2">
      <c r="A35" s="178"/>
    </row>
    <row r="36" spans="1:1" x14ac:dyDescent="0.2">
      <c r="A36" s="178"/>
    </row>
    <row r="37" spans="1:1" x14ac:dyDescent="0.2">
      <c r="A37" s="178"/>
    </row>
    <row r="38" spans="1:1" x14ac:dyDescent="0.2">
      <c r="A38" s="178"/>
    </row>
    <row r="39" spans="1:1" x14ac:dyDescent="0.2">
      <c r="A39" s="178"/>
    </row>
    <row r="40" spans="1:1" x14ac:dyDescent="0.2">
      <c r="A40" s="178"/>
    </row>
    <row r="41" spans="1:1" x14ac:dyDescent="0.2">
      <c r="A41" s="178"/>
    </row>
    <row r="42" spans="1:1" x14ac:dyDescent="0.2">
      <c r="A42" s="178"/>
    </row>
    <row r="43" spans="1:1" x14ac:dyDescent="0.2">
      <c r="A43" s="178"/>
    </row>
    <row r="44" spans="1:1" x14ac:dyDescent="0.2">
      <c r="A44" s="178"/>
    </row>
    <row r="45" spans="1:1" x14ac:dyDescent="0.2">
      <c r="A45" s="178"/>
    </row>
    <row r="46" spans="1:1" x14ac:dyDescent="0.2">
      <c r="A46" s="178"/>
    </row>
    <row r="47" spans="1:1" x14ac:dyDescent="0.2">
      <c r="A47" s="178"/>
    </row>
    <row r="48" spans="1:1" x14ac:dyDescent="0.2">
      <c r="A48" s="178"/>
    </row>
    <row r="49" spans="1:15" x14ac:dyDescent="0.2">
      <c r="A49" s="178"/>
    </row>
    <row r="50" spans="1:15" x14ac:dyDescent="0.2">
      <c r="A50" s="178"/>
    </row>
    <row r="51" spans="1:15" x14ac:dyDescent="0.2">
      <c r="A51" s="178"/>
    </row>
    <row r="52" spans="1:15" x14ac:dyDescent="0.2">
      <c r="A52" s="178"/>
    </row>
    <row r="53" spans="1:15" x14ac:dyDescent="0.2">
      <c r="A53" s="178"/>
    </row>
    <row r="54" spans="1:15" x14ac:dyDescent="0.2">
      <c r="A54" s="179"/>
    </row>
    <row r="55" spans="1:15" x14ac:dyDescent="0.2">
      <c r="E55" s="3" t="s">
        <v>79</v>
      </c>
    </row>
    <row r="56" spans="1:15" ht="13.5" thickBot="1" x14ac:dyDescent="0.25"/>
    <row r="57" spans="1:15" ht="13.5" thickBot="1" x14ac:dyDescent="0.25">
      <c r="A57" s="174" t="s">
        <v>90</v>
      </c>
      <c r="B57" s="52" t="s">
        <v>5</v>
      </c>
      <c r="C57" s="225" t="s">
        <v>21</v>
      </c>
      <c r="D57" s="226"/>
      <c r="E57" s="226"/>
      <c r="F57" s="226"/>
      <c r="G57" s="226"/>
      <c r="H57" s="227"/>
      <c r="I57" s="52" t="s">
        <v>20</v>
      </c>
      <c r="J57" s="52" t="s">
        <v>19</v>
      </c>
      <c r="K57" s="183" t="s">
        <v>81</v>
      </c>
      <c r="L57" s="184"/>
    </row>
    <row r="58" spans="1:15" x14ac:dyDescent="0.2">
      <c r="A58" s="175"/>
      <c r="B58" s="111" t="str">
        <f t="shared" ref="B58:B63" si="6">F4</f>
        <v>s1</v>
      </c>
      <c r="C58" s="231">
        <f t="shared" ref="C58:C63" si="7">F14</f>
        <v>0</v>
      </c>
      <c r="D58" s="194"/>
      <c r="E58" s="194">
        <f t="shared" ref="E58:E63" si="8">G14</f>
        <v>0</v>
      </c>
      <c r="F58" s="194" t="s">
        <v>18</v>
      </c>
      <c r="G58" s="194">
        <f t="shared" ref="G58:G63" si="9">H14</f>
        <v>0</v>
      </c>
      <c r="H58" s="195" t="s">
        <v>18</v>
      </c>
      <c r="I58" s="108">
        <f t="shared" ref="I58:I63" si="10">AVERAGE(C58:G58)</f>
        <v>0</v>
      </c>
      <c r="J58" s="122"/>
      <c r="K58" s="185"/>
      <c r="L58" s="186"/>
    </row>
    <row r="59" spans="1:15" x14ac:dyDescent="0.2">
      <c r="A59" s="175"/>
      <c r="B59" s="112" t="str">
        <f t="shared" si="6"/>
        <v>s2</v>
      </c>
      <c r="C59" s="193">
        <f t="shared" si="7"/>
        <v>0</v>
      </c>
      <c r="D59" s="191"/>
      <c r="E59" s="191">
        <f t="shared" si="8"/>
        <v>0</v>
      </c>
      <c r="F59" s="191" t="s">
        <v>18</v>
      </c>
      <c r="G59" s="191">
        <f t="shared" si="9"/>
        <v>0</v>
      </c>
      <c r="H59" s="192" t="s">
        <v>18</v>
      </c>
      <c r="I59" s="109">
        <f t="shared" si="10"/>
        <v>0</v>
      </c>
      <c r="J59" s="123"/>
      <c r="K59" s="187"/>
      <c r="L59" s="188"/>
    </row>
    <row r="60" spans="1:15" x14ac:dyDescent="0.2">
      <c r="A60" s="175"/>
      <c r="B60" s="112" t="str">
        <f t="shared" si="6"/>
        <v>s3</v>
      </c>
      <c r="C60" s="193">
        <f t="shared" si="7"/>
        <v>0</v>
      </c>
      <c r="D60" s="191"/>
      <c r="E60" s="191">
        <f t="shared" si="8"/>
        <v>0</v>
      </c>
      <c r="F60" s="191" t="s">
        <v>18</v>
      </c>
      <c r="G60" s="191">
        <f t="shared" si="9"/>
        <v>0</v>
      </c>
      <c r="H60" s="192" t="s">
        <v>18</v>
      </c>
      <c r="I60" s="109">
        <f t="shared" si="10"/>
        <v>0</v>
      </c>
      <c r="J60" s="123"/>
      <c r="K60" s="187"/>
      <c r="L60" s="188"/>
    </row>
    <row r="61" spans="1:15" x14ac:dyDescent="0.2">
      <c r="A61" s="175"/>
      <c r="B61" s="112" t="str">
        <f t="shared" si="6"/>
        <v>s4</v>
      </c>
      <c r="C61" s="193">
        <f t="shared" si="7"/>
        <v>0</v>
      </c>
      <c r="D61" s="191"/>
      <c r="E61" s="191">
        <f t="shared" si="8"/>
        <v>0</v>
      </c>
      <c r="F61" s="191" t="s">
        <v>18</v>
      </c>
      <c r="G61" s="191">
        <f t="shared" si="9"/>
        <v>0</v>
      </c>
      <c r="H61" s="192" t="s">
        <v>18</v>
      </c>
      <c r="I61" s="109">
        <f t="shared" si="10"/>
        <v>0</v>
      </c>
      <c r="J61" s="123"/>
      <c r="K61" s="187"/>
      <c r="L61" s="188"/>
    </row>
    <row r="62" spans="1:15" x14ac:dyDescent="0.2">
      <c r="A62" s="175"/>
      <c r="B62" s="112" t="str">
        <f t="shared" si="6"/>
        <v>s5</v>
      </c>
      <c r="C62" s="193">
        <f t="shared" si="7"/>
        <v>0</v>
      </c>
      <c r="D62" s="191"/>
      <c r="E62" s="191">
        <f t="shared" si="8"/>
        <v>0</v>
      </c>
      <c r="F62" s="191" t="s">
        <v>18</v>
      </c>
      <c r="G62" s="191">
        <f t="shared" si="9"/>
        <v>0</v>
      </c>
      <c r="H62" s="192" t="s">
        <v>18</v>
      </c>
      <c r="I62" s="109">
        <f t="shared" si="10"/>
        <v>0</v>
      </c>
      <c r="J62" s="123"/>
      <c r="K62" s="187"/>
      <c r="L62" s="188"/>
    </row>
    <row r="63" spans="1:15" ht="13.5" thickBot="1" x14ac:dyDescent="0.25">
      <c r="A63" s="176"/>
      <c r="B63" s="113" t="str">
        <f t="shared" si="6"/>
        <v>s6</v>
      </c>
      <c r="C63" s="180">
        <f t="shared" si="7"/>
        <v>0</v>
      </c>
      <c r="D63" s="181"/>
      <c r="E63" s="181">
        <f t="shared" si="8"/>
        <v>0</v>
      </c>
      <c r="F63" s="181" t="s">
        <v>18</v>
      </c>
      <c r="G63" s="181">
        <f t="shared" si="9"/>
        <v>0</v>
      </c>
      <c r="H63" s="182" t="s">
        <v>18</v>
      </c>
      <c r="I63" s="110">
        <f t="shared" si="10"/>
        <v>0</v>
      </c>
      <c r="J63" s="124"/>
      <c r="K63" s="189"/>
      <c r="L63" s="190"/>
    </row>
    <row r="64" spans="1:15" ht="13.5" thickBot="1" x14ac:dyDescent="0.25">
      <c r="O64" s="3"/>
    </row>
    <row r="65" spans="1:10" ht="13.5" thickBot="1" x14ac:dyDescent="0.25">
      <c r="A65" s="174" t="s">
        <v>44</v>
      </c>
      <c r="B65" s="183" t="s">
        <v>17</v>
      </c>
      <c r="C65" s="228"/>
      <c r="D65" s="228"/>
      <c r="E65" s="184"/>
      <c r="G65" s="183" t="s">
        <v>16</v>
      </c>
      <c r="H65" s="228"/>
      <c r="I65" s="184"/>
    </row>
    <row r="66" spans="1:10" ht="13.5" thickBot="1" x14ac:dyDescent="0.25">
      <c r="A66" s="175"/>
      <c r="B66" s="229" t="s">
        <v>15</v>
      </c>
      <c r="C66" s="230"/>
      <c r="D66" s="229" t="s">
        <v>14</v>
      </c>
      <c r="E66" s="230"/>
      <c r="G66" s="108" t="str">
        <f t="shared" ref="G66:G71" si="11">B58</f>
        <v>s1</v>
      </c>
      <c r="H66" s="114">
        <f t="shared" ref="H66:H71" si="12">K58</f>
        <v>0</v>
      </c>
      <c r="I66" s="50" t="s">
        <v>13</v>
      </c>
    </row>
    <row r="67" spans="1:10" x14ac:dyDescent="0.2">
      <c r="A67" s="175"/>
      <c r="B67" s="49">
        <f t="shared" ref="B67:B75" si="13">B24</f>
        <v>0</v>
      </c>
      <c r="C67" s="48"/>
      <c r="D67" s="117" t="e">
        <f>(I24-L24)/K24</f>
        <v>#DIV/0!</v>
      </c>
      <c r="E67" s="48" t="s">
        <v>13</v>
      </c>
      <c r="G67" s="109" t="str">
        <f t="shared" si="11"/>
        <v>s2</v>
      </c>
      <c r="H67" s="115">
        <f t="shared" si="12"/>
        <v>0</v>
      </c>
      <c r="I67" s="43" t="s">
        <v>13</v>
      </c>
    </row>
    <row r="68" spans="1:10" x14ac:dyDescent="0.2">
      <c r="A68" s="175"/>
      <c r="B68" s="47">
        <f t="shared" si="13"/>
        <v>0.5</v>
      </c>
      <c r="C68" s="46"/>
      <c r="D68" s="118" t="e">
        <f>(I25-L24)/K24</f>
        <v>#DIV/0!</v>
      </c>
      <c r="E68" s="46" t="s">
        <v>13</v>
      </c>
      <c r="G68" s="109" t="str">
        <f t="shared" si="11"/>
        <v>s3</v>
      </c>
      <c r="H68" s="115">
        <f t="shared" si="12"/>
        <v>0</v>
      </c>
      <c r="I68" s="43" t="s">
        <v>13</v>
      </c>
    </row>
    <row r="69" spans="1:10" x14ac:dyDescent="0.2">
      <c r="A69" s="175"/>
      <c r="B69" s="47">
        <f t="shared" si="13"/>
        <v>1</v>
      </c>
      <c r="C69" s="46"/>
      <c r="D69" s="118" t="e">
        <f>(I26-L24)/K24</f>
        <v>#DIV/0!</v>
      </c>
      <c r="E69" s="46" t="s">
        <v>13</v>
      </c>
      <c r="G69" s="109" t="str">
        <f t="shared" si="11"/>
        <v>s4</v>
      </c>
      <c r="H69" s="115">
        <f t="shared" si="12"/>
        <v>0</v>
      </c>
      <c r="I69" s="43" t="s">
        <v>13</v>
      </c>
    </row>
    <row r="70" spans="1:10" x14ac:dyDescent="0.2">
      <c r="A70" s="175"/>
      <c r="B70" s="47">
        <f t="shared" si="13"/>
        <v>1.5</v>
      </c>
      <c r="C70" s="46"/>
      <c r="D70" s="118" t="e">
        <f>(I27-L24)/K24</f>
        <v>#DIV/0!</v>
      </c>
      <c r="E70" s="46" t="s">
        <v>13</v>
      </c>
      <c r="G70" s="109" t="str">
        <f t="shared" si="11"/>
        <v>s5</v>
      </c>
      <c r="H70" s="115">
        <f t="shared" si="12"/>
        <v>0</v>
      </c>
      <c r="I70" s="43" t="s">
        <v>13</v>
      </c>
    </row>
    <row r="71" spans="1:10" ht="15" customHeight="1" thickBot="1" x14ac:dyDescent="0.25">
      <c r="A71" s="175"/>
      <c r="B71" s="47">
        <f t="shared" si="13"/>
        <v>2</v>
      </c>
      <c r="C71" s="46"/>
      <c r="D71" s="118" t="e">
        <f>(I28-L24)/K24</f>
        <v>#DIV/0!</v>
      </c>
      <c r="E71" s="46" t="s">
        <v>13</v>
      </c>
      <c r="G71" s="110" t="str">
        <f t="shared" si="11"/>
        <v>s6</v>
      </c>
      <c r="H71" s="116">
        <f t="shared" si="12"/>
        <v>0</v>
      </c>
      <c r="I71" s="40" t="s">
        <v>13</v>
      </c>
    </row>
    <row r="72" spans="1:10" ht="13.5" customHeight="1" x14ac:dyDescent="0.2">
      <c r="A72" s="175"/>
      <c r="B72" s="47">
        <f t="shared" si="13"/>
        <v>2.5</v>
      </c>
      <c r="C72" s="46"/>
      <c r="D72" s="118" t="e">
        <f>(I29-L24)/K24</f>
        <v>#DIV/0!</v>
      </c>
      <c r="E72" s="46" t="s">
        <v>13</v>
      </c>
    </row>
    <row r="73" spans="1:10" ht="15" x14ac:dyDescent="0.2">
      <c r="A73" s="175"/>
      <c r="B73" s="47">
        <f t="shared" si="13"/>
        <v>3</v>
      </c>
      <c r="C73" s="46"/>
      <c r="D73" s="118" t="e">
        <f>(I30-L24)/K24</f>
        <v>#DIV/0!</v>
      </c>
      <c r="E73" s="46" t="s">
        <v>13</v>
      </c>
      <c r="H73" s="121" t="s">
        <v>83</v>
      </c>
      <c r="J73" s="3"/>
    </row>
    <row r="74" spans="1:10" ht="15.75" x14ac:dyDescent="0.25">
      <c r="A74" s="175"/>
      <c r="B74" s="47">
        <f t="shared" si="13"/>
        <v>4</v>
      </c>
      <c r="C74" s="46"/>
      <c r="D74" s="118" t="e">
        <f>(I31-L24)/K24</f>
        <v>#DIV/0!</v>
      </c>
      <c r="E74" s="46" t="s">
        <v>13</v>
      </c>
      <c r="G74" s="38" t="s">
        <v>35</v>
      </c>
    </row>
    <row r="75" spans="1:10" ht="16.5" thickBot="1" x14ac:dyDescent="0.3">
      <c r="A75" s="176"/>
      <c r="B75" s="45">
        <f t="shared" si="13"/>
        <v>5</v>
      </c>
      <c r="C75" s="44"/>
      <c r="D75" s="119" t="e">
        <f>(I32-L24)/K24</f>
        <v>#DIV/0!</v>
      </c>
      <c r="E75" s="44" t="s">
        <v>13</v>
      </c>
      <c r="G75" s="38" t="s">
        <v>36</v>
      </c>
    </row>
    <row r="76" spans="1:10" ht="13.5" thickBot="1" x14ac:dyDescent="0.25">
      <c r="A76" s="39"/>
      <c r="B76" s="29"/>
      <c r="C76" s="41"/>
      <c r="D76" s="42"/>
      <c r="E76" s="41"/>
      <c r="F76" s="39"/>
    </row>
    <row r="77" spans="1:10" ht="15.75" customHeight="1" thickBot="1" x14ac:dyDescent="0.3">
      <c r="A77" s="170" t="s">
        <v>45</v>
      </c>
      <c r="B77" s="209" t="s">
        <v>37</v>
      </c>
      <c r="C77" s="210"/>
      <c r="D77" s="210"/>
      <c r="E77" s="210"/>
      <c r="F77" s="210"/>
      <c r="G77" s="210"/>
      <c r="H77" s="210"/>
      <c r="I77" s="211"/>
    </row>
    <row r="78" spans="1:10" ht="17.25" customHeight="1" x14ac:dyDescent="0.2">
      <c r="A78" s="171"/>
      <c r="B78" s="33" t="s">
        <v>12</v>
      </c>
      <c r="C78" s="32"/>
      <c r="D78" s="32"/>
      <c r="F78" s="32">
        <v>10</v>
      </c>
      <c r="G78" s="31" t="s">
        <v>11</v>
      </c>
      <c r="I78" s="30"/>
    </row>
    <row r="79" spans="1:10" s="11" customFormat="1" ht="12.75" customHeight="1" x14ac:dyDescent="0.2">
      <c r="A79" s="171"/>
      <c r="B79" s="28" t="s">
        <v>10</v>
      </c>
      <c r="C79" s="27"/>
      <c r="D79" s="27"/>
      <c r="E79"/>
      <c r="F79" s="29">
        <f>F78*1.5</f>
        <v>15</v>
      </c>
      <c r="G79" s="26" t="s">
        <v>6</v>
      </c>
      <c r="H79" s="232" t="s">
        <v>9</v>
      </c>
      <c r="I79" s="233"/>
    </row>
    <row r="80" spans="1:10" ht="12.75" customHeight="1" x14ac:dyDescent="0.2">
      <c r="A80" s="171"/>
      <c r="B80" s="28" t="s">
        <v>8</v>
      </c>
      <c r="C80" s="27"/>
      <c r="D80" s="27"/>
      <c r="F80" s="27">
        <f>F78*1.25</f>
        <v>12.5</v>
      </c>
      <c r="G80" s="26" t="s">
        <v>6</v>
      </c>
      <c r="H80" s="234"/>
      <c r="I80" s="233"/>
    </row>
    <row r="81" spans="1:9" ht="12.75" customHeight="1" x14ac:dyDescent="0.2">
      <c r="A81" s="171"/>
      <c r="B81" s="28" t="s">
        <v>7</v>
      </c>
      <c r="C81" s="27"/>
      <c r="D81" s="27"/>
      <c r="F81" s="27">
        <f>F78*1</f>
        <v>10</v>
      </c>
      <c r="G81" s="26" t="s">
        <v>6</v>
      </c>
      <c r="H81" s="234"/>
      <c r="I81" s="233"/>
    </row>
    <row r="82" spans="1:9" ht="12.75" customHeight="1" thickBot="1" x14ac:dyDescent="0.25">
      <c r="A82" s="171"/>
      <c r="B82" s="25"/>
      <c r="C82" s="24"/>
      <c r="D82" s="24"/>
      <c r="F82" s="24"/>
      <c r="G82" s="24"/>
      <c r="I82" s="23"/>
    </row>
    <row r="83" spans="1:9" ht="48.75" customHeight="1" thickBot="1" x14ac:dyDescent="0.25">
      <c r="A83" s="171"/>
      <c r="B83" s="132" t="s">
        <v>5</v>
      </c>
      <c r="C83" s="18" t="s">
        <v>81</v>
      </c>
      <c r="D83" s="235" t="s">
        <v>4</v>
      </c>
      <c r="E83" s="236"/>
      <c r="F83" s="133" t="s">
        <v>3</v>
      </c>
      <c r="G83" s="19" t="s">
        <v>2</v>
      </c>
      <c r="H83" s="18" t="s">
        <v>1</v>
      </c>
      <c r="I83" s="17" t="s">
        <v>0</v>
      </c>
    </row>
    <row r="84" spans="1:9" ht="12.75" customHeight="1" x14ac:dyDescent="0.2">
      <c r="A84" s="171"/>
      <c r="B84" s="16" t="str">
        <f t="shared" ref="B84:C89" si="14">G66</f>
        <v>s1</v>
      </c>
      <c r="C84" s="15">
        <f t="shared" si="14"/>
        <v>0</v>
      </c>
      <c r="D84" s="237"/>
      <c r="E84" s="221"/>
      <c r="F84" s="77">
        <f>(C84*D84)-D84</f>
        <v>0</v>
      </c>
      <c r="G84" s="79">
        <f t="shared" ref="G84:G89" si="15">(C84*D84)/2</f>
        <v>0</v>
      </c>
      <c r="H84" s="80">
        <f>(C84*D84)/3</f>
        <v>0</v>
      </c>
      <c r="I84" s="78">
        <f t="shared" ref="I84:I89" si="16">(C84*D84)/9</f>
        <v>0</v>
      </c>
    </row>
    <row r="85" spans="1:9" ht="12.75" customHeight="1" x14ac:dyDescent="0.2">
      <c r="A85" s="171"/>
      <c r="B85" s="37" t="str">
        <f t="shared" si="14"/>
        <v>s2</v>
      </c>
      <c r="C85" s="9">
        <f t="shared" si="14"/>
        <v>0</v>
      </c>
      <c r="D85" s="224"/>
      <c r="E85" s="222"/>
      <c r="F85" s="75">
        <f t="shared" ref="F85:F89" si="17">(C85*D85)-D85</f>
        <v>0</v>
      </c>
      <c r="G85" s="81">
        <f t="shared" si="15"/>
        <v>0</v>
      </c>
      <c r="H85" s="82">
        <f>(C85*D85)/3</f>
        <v>0</v>
      </c>
      <c r="I85" s="76">
        <f t="shared" si="16"/>
        <v>0</v>
      </c>
    </row>
    <row r="86" spans="1:9" ht="12.75" customHeight="1" x14ac:dyDescent="0.2">
      <c r="A86" s="171"/>
      <c r="B86" s="37" t="str">
        <f t="shared" si="14"/>
        <v>s3</v>
      </c>
      <c r="C86" s="9">
        <f t="shared" si="14"/>
        <v>0</v>
      </c>
      <c r="D86" s="224"/>
      <c r="E86" s="222"/>
      <c r="F86" s="75">
        <f t="shared" si="17"/>
        <v>0</v>
      </c>
      <c r="G86" s="81">
        <f t="shared" si="15"/>
        <v>0</v>
      </c>
      <c r="H86" s="82">
        <f t="shared" ref="H86:H89" si="18">(C86*D86)/3</f>
        <v>0</v>
      </c>
      <c r="I86" s="76">
        <f t="shared" si="16"/>
        <v>0</v>
      </c>
    </row>
    <row r="87" spans="1:9" ht="12.75" customHeight="1" x14ac:dyDescent="0.2">
      <c r="A87" s="171"/>
      <c r="B87" s="37" t="str">
        <f t="shared" si="14"/>
        <v>s4</v>
      </c>
      <c r="C87" s="9">
        <f t="shared" si="14"/>
        <v>0</v>
      </c>
      <c r="D87" s="224"/>
      <c r="E87" s="222"/>
      <c r="F87" s="75">
        <f t="shared" si="17"/>
        <v>0</v>
      </c>
      <c r="G87" s="81">
        <f t="shared" si="15"/>
        <v>0</v>
      </c>
      <c r="H87" s="82">
        <f t="shared" si="18"/>
        <v>0</v>
      </c>
      <c r="I87" s="76">
        <f t="shared" si="16"/>
        <v>0</v>
      </c>
    </row>
    <row r="88" spans="1:9" ht="12.75" customHeight="1" x14ac:dyDescent="0.2">
      <c r="A88" s="171"/>
      <c r="B88" s="37" t="str">
        <f t="shared" si="14"/>
        <v>s5</v>
      </c>
      <c r="C88" s="9">
        <f t="shared" si="14"/>
        <v>0</v>
      </c>
      <c r="D88" s="224"/>
      <c r="E88" s="222"/>
      <c r="F88" s="75">
        <f t="shared" si="17"/>
        <v>0</v>
      </c>
      <c r="G88" s="36">
        <f t="shared" si="15"/>
        <v>0</v>
      </c>
      <c r="H88" s="7">
        <f t="shared" si="18"/>
        <v>0</v>
      </c>
      <c r="I88" s="76">
        <f t="shared" si="16"/>
        <v>0</v>
      </c>
    </row>
    <row r="89" spans="1:9" ht="12.75" customHeight="1" thickBot="1" x14ac:dyDescent="0.25">
      <c r="A89" s="171"/>
      <c r="B89" s="6" t="str">
        <f t="shared" si="14"/>
        <v>s6</v>
      </c>
      <c r="C89" s="74">
        <f t="shared" si="14"/>
        <v>0</v>
      </c>
      <c r="D89" s="238"/>
      <c r="E89" s="223"/>
      <c r="F89" s="130">
        <f t="shared" si="17"/>
        <v>0</v>
      </c>
      <c r="G89" s="34">
        <f t="shared" si="15"/>
        <v>0</v>
      </c>
      <c r="H89" s="4">
        <f t="shared" si="18"/>
        <v>0</v>
      </c>
      <c r="I89" s="131">
        <f t="shared" si="16"/>
        <v>0</v>
      </c>
    </row>
    <row r="90" spans="1:9" ht="12.75" customHeight="1" thickBot="1" x14ac:dyDescent="0.25">
      <c r="A90" s="171"/>
    </row>
    <row r="91" spans="1:9" ht="15.75" customHeight="1" thickBot="1" x14ac:dyDescent="0.3">
      <c r="A91" s="171"/>
      <c r="B91" s="209" t="s">
        <v>38</v>
      </c>
      <c r="C91" s="210"/>
      <c r="D91" s="210"/>
      <c r="E91" s="210"/>
      <c r="F91" s="210"/>
      <c r="G91" s="210"/>
      <c r="H91" s="210"/>
      <c r="I91" s="211"/>
    </row>
    <row r="92" spans="1:9" ht="12.75" customHeight="1" x14ac:dyDescent="0.2">
      <c r="A92" s="171"/>
      <c r="B92" s="33" t="s">
        <v>12</v>
      </c>
      <c r="C92" s="32"/>
      <c r="D92" s="32"/>
      <c r="F92" s="32">
        <v>10</v>
      </c>
      <c r="G92" s="31" t="s">
        <v>11</v>
      </c>
      <c r="I92" s="30"/>
    </row>
    <row r="93" spans="1:9" x14ac:dyDescent="0.2">
      <c r="A93" s="171"/>
      <c r="B93" s="28" t="s">
        <v>10</v>
      </c>
      <c r="C93" s="27"/>
      <c r="D93" s="27"/>
      <c r="F93" s="29">
        <f>F92*3</f>
        <v>30</v>
      </c>
      <c r="G93" s="26" t="s">
        <v>6</v>
      </c>
      <c r="H93" s="232" t="s">
        <v>89</v>
      </c>
      <c r="I93" s="233"/>
    </row>
    <row r="94" spans="1:9" x14ac:dyDescent="0.2">
      <c r="A94" s="171"/>
      <c r="B94" s="28" t="s">
        <v>8</v>
      </c>
      <c r="C94" s="27"/>
      <c r="D94" s="27"/>
      <c r="F94" s="27">
        <f>F92*2.5</f>
        <v>25</v>
      </c>
      <c r="G94" s="26" t="s">
        <v>6</v>
      </c>
      <c r="H94" s="234"/>
      <c r="I94" s="233"/>
    </row>
    <row r="95" spans="1:9" x14ac:dyDescent="0.2">
      <c r="A95" s="171"/>
      <c r="B95" s="28" t="s">
        <v>7</v>
      </c>
      <c r="C95" s="27"/>
      <c r="D95" s="27"/>
      <c r="F95" s="27">
        <f>F92*2</f>
        <v>20</v>
      </c>
      <c r="G95" s="26" t="s">
        <v>6</v>
      </c>
      <c r="H95" s="234"/>
      <c r="I95" s="233"/>
    </row>
    <row r="96" spans="1:9" ht="13.5" thickBot="1" x14ac:dyDescent="0.25">
      <c r="A96" s="171"/>
      <c r="B96" s="25"/>
      <c r="C96" s="24"/>
      <c r="D96" s="24"/>
      <c r="F96" s="24"/>
      <c r="G96" s="24"/>
      <c r="I96" s="23"/>
    </row>
    <row r="97" spans="1:9" ht="45.75" thickBot="1" x14ac:dyDescent="0.25">
      <c r="A97" s="171"/>
      <c r="B97" s="22" t="s">
        <v>5</v>
      </c>
      <c r="C97" s="21" t="s">
        <v>81</v>
      </c>
      <c r="D97" s="239" t="s">
        <v>4</v>
      </c>
      <c r="E97" s="240"/>
      <c r="F97" s="20" t="s">
        <v>3</v>
      </c>
      <c r="G97" s="19" t="s">
        <v>2</v>
      </c>
      <c r="H97" s="18" t="s">
        <v>1</v>
      </c>
      <c r="I97" s="17" t="s">
        <v>0</v>
      </c>
    </row>
    <row r="98" spans="1:9" x14ac:dyDescent="0.2">
      <c r="A98" s="171"/>
      <c r="B98" s="16" t="str">
        <f t="shared" ref="B98:C103" si="19">B84</f>
        <v>s1</v>
      </c>
      <c r="C98" s="15">
        <f t="shared" si="19"/>
        <v>0</v>
      </c>
      <c r="D98" s="237"/>
      <c r="E98" s="221"/>
      <c r="F98" s="134">
        <f t="shared" ref="F98:F103" si="20">(C98*D98*2)-D98</f>
        <v>0</v>
      </c>
      <c r="G98" s="14">
        <f t="shared" ref="G98:G103" si="21">(C98*D98)/2</f>
        <v>0</v>
      </c>
      <c r="H98" s="13">
        <f t="shared" ref="H98:H103" si="22">(C98*D98)/3</f>
        <v>0</v>
      </c>
      <c r="I98" s="78">
        <f t="shared" ref="I98:I103" si="23">(C98*D98)/9</f>
        <v>0</v>
      </c>
    </row>
    <row r="99" spans="1:9" x14ac:dyDescent="0.2">
      <c r="A99" s="171"/>
      <c r="B99" s="10" t="str">
        <f t="shared" si="19"/>
        <v>s2</v>
      </c>
      <c r="C99" s="9">
        <f t="shared" si="19"/>
        <v>0</v>
      </c>
      <c r="D99" s="224"/>
      <c r="E99" s="222"/>
      <c r="F99" s="135">
        <f t="shared" si="20"/>
        <v>0</v>
      </c>
      <c r="G99" s="8">
        <f t="shared" si="21"/>
        <v>0</v>
      </c>
      <c r="H99" s="7">
        <f t="shared" si="22"/>
        <v>0</v>
      </c>
      <c r="I99" s="76">
        <f t="shared" si="23"/>
        <v>0</v>
      </c>
    </row>
    <row r="100" spans="1:9" x14ac:dyDescent="0.2">
      <c r="A100" s="171"/>
      <c r="B100" s="10" t="str">
        <f t="shared" si="19"/>
        <v>s3</v>
      </c>
      <c r="C100" s="9">
        <f t="shared" si="19"/>
        <v>0</v>
      </c>
      <c r="D100" s="224"/>
      <c r="E100" s="222"/>
      <c r="F100" s="135">
        <f t="shared" si="20"/>
        <v>0</v>
      </c>
      <c r="G100" s="8">
        <f t="shared" si="21"/>
        <v>0</v>
      </c>
      <c r="H100" s="7">
        <f t="shared" si="22"/>
        <v>0</v>
      </c>
      <c r="I100" s="76">
        <f t="shared" si="23"/>
        <v>0</v>
      </c>
    </row>
    <row r="101" spans="1:9" x14ac:dyDescent="0.2">
      <c r="A101" s="171"/>
      <c r="B101" s="10" t="str">
        <f t="shared" si="19"/>
        <v>s4</v>
      </c>
      <c r="C101" s="9">
        <f t="shared" si="19"/>
        <v>0</v>
      </c>
      <c r="D101" s="224"/>
      <c r="E101" s="222"/>
      <c r="F101" s="135">
        <f t="shared" si="20"/>
        <v>0</v>
      </c>
      <c r="G101" s="8">
        <f t="shared" si="21"/>
        <v>0</v>
      </c>
      <c r="H101" s="7">
        <f t="shared" si="22"/>
        <v>0</v>
      </c>
      <c r="I101" s="76">
        <f t="shared" si="23"/>
        <v>0</v>
      </c>
    </row>
    <row r="102" spans="1:9" x14ac:dyDescent="0.2">
      <c r="A102" s="171"/>
      <c r="B102" s="10" t="str">
        <f t="shared" si="19"/>
        <v>s5</v>
      </c>
      <c r="C102" s="9">
        <f t="shared" si="19"/>
        <v>0</v>
      </c>
      <c r="D102" s="224"/>
      <c r="E102" s="222"/>
      <c r="F102" s="135">
        <f t="shared" si="20"/>
        <v>0</v>
      </c>
      <c r="G102" s="8">
        <f t="shared" si="21"/>
        <v>0</v>
      </c>
      <c r="H102" s="7">
        <f t="shared" si="22"/>
        <v>0</v>
      </c>
      <c r="I102" s="76">
        <f t="shared" si="23"/>
        <v>0</v>
      </c>
    </row>
    <row r="103" spans="1:9" ht="13.5" thickBot="1" x14ac:dyDescent="0.25">
      <c r="A103" s="172"/>
      <c r="B103" s="92" t="str">
        <f t="shared" si="19"/>
        <v>s6</v>
      </c>
      <c r="C103" s="74">
        <f t="shared" si="19"/>
        <v>0</v>
      </c>
      <c r="D103" s="238"/>
      <c r="E103" s="223"/>
      <c r="F103" s="136">
        <f t="shared" si="20"/>
        <v>0</v>
      </c>
      <c r="G103" s="5">
        <f t="shared" si="21"/>
        <v>0</v>
      </c>
      <c r="H103" s="4">
        <f t="shared" si="22"/>
        <v>0</v>
      </c>
      <c r="I103" s="131">
        <f t="shared" si="23"/>
        <v>0</v>
      </c>
    </row>
    <row r="108" spans="1:9" x14ac:dyDescent="0.2">
      <c r="C108" s="2"/>
      <c r="D108" s="1"/>
    </row>
    <row r="109" spans="1:9" x14ac:dyDescent="0.2">
      <c r="C109" s="2"/>
      <c r="D109" s="1"/>
    </row>
    <row r="110" spans="1:9" x14ac:dyDescent="0.2">
      <c r="C110" s="2"/>
      <c r="D110" s="1"/>
    </row>
    <row r="111" spans="1:9" x14ac:dyDescent="0.2">
      <c r="C111" s="2"/>
      <c r="D111" s="1"/>
    </row>
    <row r="112" spans="1:9" x14ac:dyDescent="0.2">
      <c r="C112" s="2"/>
      <c r="D112" s="1"/>
    </row>
    <row r="115" spans="2:4" x14ac:dyDescent="0.2">
      <c r="B115" s="3"/>
      <c r="C115" s="2"/>
      <c r="D115" s="1"/>
    </row>
  </sheetData>
  <mergeCells count="118">
    <mergeCell ref="D102:E102"/>
    <mergeCell ref="D103:E103"/>
    <mergeCell ref="D88:E88"/>
    <mergeCell ref="D89:E89"/>
    <mergeCell ref="D99:E99"/>
    <mergeCell ref="B91:I91"/>
    <mergeCell ref="H93:I95"/>
    <mergeCell ref="D97:E97"/>
    <mergeCell ref="D98:E98"/>
    <mergeCell ref="D100:E100"/>
    <mergeCell ref="D101:E101"/>
    <mergeCell ref="D87:E87"/>
    <mergeCell ref="C57:H57"/>
    <mergeCell ref="B65:E65"/>
    <mergeCell ref="G65:I65"/>
    <mergeCell ref="B77:I77"/>
    <mergeCell ref="B66:C66"/>
    <mergeCell ref="D66:E66"/>
    <mergeCell ref="C58:D58"/>
    <mergeCell ref="E58:F58"/>
    <mergeCell ref="G58:H58"/>
    <mergeCell ref="C59:D59"/>
    <mergeCell ref="E59:F59"/>
    <mergeCell ref="G59:H59"/>
    <mergeCell ref="C60:D60"/>
    <mergeCell ref="E60:F60"/>
    <mergeCell ref="H79:I81"/>
    <mergeCell ref="D83:E83"/>
    <mergeCell ref="D84:E84"/>
    <mergeCell ref="D85:E85"/>
    <mergeCell ref="D86:E86"/>
    <mergeCell ref="A12:A20"/>
    <mergeCell ref="B22:L22"/>
    <mergeCell ref="C23:H23"/>
    <mergeCell ref="K24:K32"/>
    <mergeCell ref="L24:L32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E25:F25"/>
    <mergeCell ref="L8:N8"/>
    <mergeCell ref="C9:E9"/>
    <mergeCell ref="F9:H9"/>
    <mergeCell ref="I9:K9"/>
    <mergeCell ref="L9:N9"/>
    <mergeCell ref="C10:E10"/>
    <mergeCell ref="F10:H10"/>
    <mergeCell ref="I10:K10"/>
    <mergeCell ref="L10:N10"/>
    <mergeCell ref="A2:A10"/>
    <mergeCell ref="C3:E3"/>
    <mergeCell ref="F3:H3"/>
    <mergeCell ref="I3:K3"/>
    <mergeCell ref="L3:N3"/>
    <mergeCell ref="C4:E4"/>
    <mergeCell ref="F4:H4"/>
    <mergeCell ref="I4:K4"/>
    <mergeCell ref="L4:N4"/>
    <mergeCell ref="C5:E5"/>
    <mergeCell ref="F5:H5"/>
    <mergeCell ref="I5:K5"/>
    <mergeCell ref="L5:N5"/>
    <mergeCell ref="C6:E6"/>
    <mergeCell ref="F6:H6"/>
    <mergeCell ref="I6:K6"/>
    <mergeCell ref="L6:N6"/>
    <mergeCell ref="C7:E7"/>
    <mergeCell ref="F7:H7"/>
    <mergeCell ref="I7:K7"/>
    <mergeCell ref="L7:N7"/>
    <mergeCell ref="C8:E8"/>
    <mergeCell ref="F8:H8"/>
    <mergeCell ref="I8:K8"/>
    <mergeCell ref="E32:F32"/>
    <mergeCell ref="G32:H32"/>
    <mergeCell ref="E24:F24"/>
    <mergeCell ref="G24:H24"/>
    <mergeCell ref="E28:F28"/>
    <mergeCell ref="G28:H28"/>
    <mergeCell ref="E29:F29"/>
    <mergeCell ref="G29:H29"/>
    <mergeCell ref="E30:F30"/>
    <mergeCell ref="G30:H30"/>
    <mergeCell ref="G25:H25"/>
    <mergeCell ref="E26:F26"/>
    <mergeCell ref="G26:H26"/>
    <mergeCell ref="E27:F27"/>
    <mergeCell ref="G27:H27"/>
    <mergeCell ref="A77:A103"/>
    <mergeCell ref="O13:O20"/>
    <mergeCell ref="A57:A63"/>
    <mergeCell ref="A65:A75"/>
    <mergeCell ref="A22:A54"/>
    <mergeCell ref="C63:D63"/>
    <mergeCell ref="E63:F63"/>
    <mergeCell ref="G63:H63"/>
    <mergeCell ref="K57:L57"/>
    <mergeCell ref="K58:L58"/>
    <mergeCell ref="K59:L59"/>
    <mergeCell ref="K60:L60"/>
    <mergeCell ref="K61:L61"/>
    <mergeCell ref="K62:L62"/>
    <mergeCell ref="K63:L63"/>
    <mergeCell ref="G60:H60"/>
    <mergeCell ref="C61:D61"/>
    <mergeCell ref="E61:F61"/>
    <mergeCell ref="G61:H61"/>
    <mergeCell ref="C62:D62"/>
    <mergeCell ref="E62:F62"/>
    <mergeCell ref="G62:H62"/>
    <mergeCell ref="E31:F31"/>
    <mergeCell ref="G31:H31"/>
  </mergeCells>
  <conditionalFormatting sqref="D76">
    <cfRule type="cellIs" dxfId="6" priority="7" stopIfTrue="1" operator="lessThan">
      <formula>0</formula>
    </cfRule>
  </conditionalFormatting>
  <conditionalFormatting sqref="H66:H71">
    <cfRule type="cellIs" dxfId="5" priority="1" stopIfTrue="1" operator="lessThan">
      <formula>1</formula>
    </cfRule>
    <cfRule type="cellIs" dxfId="4" priority="5" stopIfTrue="1" operator="greaterThan">
      <formula>0.5</formula>
    </cfRule>
    <cfRule type="cellIs" dxfId="3" priority="6" stopIfTrue="1" operator="lessThan">
      <formula>0.5</formula>
    </cfRule>
  </conditionalFormatting>
  <conditionalFormatting sqref="C84:C89">
    <cfRule type="cellIs" dxfId="2" priority="4" stopIfTrue="1" operator="lessThan">
      <formula>1</formula>
    </cfRule>
  </conditionalFormatting>
  <conditionalFormatting sqref="C98:C103">
    <cfRule type="cellIs" dxfId="1" priority="3" stopIfTrue="1" operator="greaterThan">
      <formula>1</formula>
    </cfRule>
  </conditionalFormatting>
  <conditionalFormatting sqref="F98:F103">
    <cfRule type="cellIs" dxfId="0" priority="2" stopIfTrue="1" operator="lessThan">
      <formula>0</formula>
    </cfRule>
  </conditionalFormatting>
  <pageMargins left="0.51181102362204722" right="0.51181102362204722" top="0.31496062992125984" bottom="0.82677165354330717" header="0.43307086614173229" footer="0.51181102362204722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9"/>
  <sheetViews>
    <sheetView showGridLines="0" workbookViewId="0">
      <selection activeCell="M58" sqref="M58"/>
    </sheetView>
  </sheetViews>
  <sheetFormatPr defaultRowHeight="12.75" x14ac:dyDescent="0.2"/>
  <cols>
    <col min="2" max="2" width="19.42578125" customWidth="1"/>
    <col min="7" max="7" width="16.42578125" customWidth="1"/>
    <col min="8" max="12" width="16.42578125" bestFit="1" customWidth="1"/>
  </cols>
  <sheetData>
    <row r="1" spans="2:12" ht="13.5" thickBot="1" x14ac:dyDescent="0.25"/>
    <row r="2" spans="2:12" ht="18.75" thickBot="1" x14ac:dyDescent="0.3">
      <c r="B2" s="161" t="s">
        <v>91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ht="51" customHeight="1" x14ac:dyDescent="0.2">
      <c r="B3" s="138"/>
      <c r="C3" s="246" t="s">
        <v>92</v>
      </c>
      <c r="D3" s="247"/>
      <c r="E3" s="247"/>
      <c r="F3" s="248"/>
      <c r="G3" s="246" t="s">
        <v>93</v>
      </c>
      <c r="H3" s="247"/>
      <c r="I3" s="247"/>
      <c r="J3" s="248"/>
      <c r="K3" s="246" t="s">
        <v>94</v>
      </c>
      <c r="L3" s="248"/>
    </row>
    <row r="4" spans="2:12" x14ac:dyDescent="0.2">
      <c r="B4" s="139"/>
      <c r="C4" s="249" t="s">
        <v>95</v>
      </c>
      <c r="D4" s="250"/>
      <c r="E4" s="250" t="s">
        <v>96</v>
      </c>
      <c r="F4" s="251"/>
      <c r="G4" s="249" t="s">
        <v>97</v>
      </c>
      <c r="H4" s="250"/>
      <c r="I4" s="250" t="s">
        <v>98</v>
      </c>
      <c r="J4" s="251"/>
      <c r="K4" s="249" t="s">
        <v>99</v>
      </c>
      <c r="L4" s="251" t="s">
        <v>100</v>
      </c>
    </row>
    <row r="5" spans="2:12" ht="13.5" thickBot="1" x14ac:dyDescent="0.25">
      <c r="B5" s="139"/>
      <c r="C5" s="140" t="s">
        <v>101</v>
      </c>
      <c r="D5" s="141" t="s">
        <v>102</v>
      </c>
      <c r="E5" s="141" t="s">
        <v>103</v>
      </c>
      <c r="F5" s="142" t="s">
        <v>104</v>
      </c>
      <c r="G5" s="140" t="s">
        <v>105</v>
      </c>
      <c r="H5" s="141" t="s">
        <v>106</v>
      </c>
      <c r="I5" s="141" t="s">
        <v>107</v>
      </c>
      <c r="J5" s="142" t="s">
        <v>108</v>
      </c>
      <c r="K5" s="252"/>
      <c r="L5" s="253"/>
    </row>
    <row r="6" spans="2:12" ht="16.5" customHeight="1" thickBot="1" x14ac:dyDescent="0.25">
      <c r="B6" s="143" t="s">
        <v>110</v>
      </c>
      <c r="C6" s="147"/>
      <c r="D6" s="148"/>
      <c r="E6" s="148"/>
      <c r="F6" s="149"/>
      <c r="G6" s="155" t="e">
        <f>C6/C6</f>
        <v>#DIV/0!</v>
      </c>
      <c r="H6" s="156" t="e">
        <f>D6/D6</f>
        <v>#DIV/0!</v>
      </c>
      <c r="I6" s="156" t="e">
        <f>E6/E6</f>
        <v>#DIV/0!</v>
      </c>
      <c r="J6" s="157" t="e">
        <f>F6/F6</f>
        <v>#DIV/0!</v>
      </c>
      <c r="K6" s="158" t="e">
        <f>G6/I6</f>
        <v>#DIV/0!</v>
      </c>
      <c r="L6" s="159" t="e">
        <f>H6/J6</f>
        <v>#DIV/0!</v>
      </c>
    </row>
    <row r="7" spans="2:12" ht="16.5" customHeight="1" thickBot="1" x14ac:dyDescent="0.25">
      <c r="B7" s="137" t="s">
        <v>111</v>
      </c>
      <c r="C7" s="144"/>
      <c r="D7" s="145"/>
      <c r="E7" s="145"/>
      <c r="F7" s="146"/>
      <c r="G7" s="150"/>
      <c r="H7" s="151"/>
      <c r="I7" s="151"/>
      <c r="J7" s="152"/>
      <c r="K7" s="153"/>
      <c r="L7" s="154"/>
    </row>
    <row r="8" spans="2:12" ht="11.25" customHeight="1" x14ac:dyDescent="0.2">
      <c r="B8" s="262" t="s">
        <v>115</v>
      </c>
      <c r="C8" s="263"/>
      <c r="D8" s="263"/>
      <c r="E8" s="263"/>
      <c r="F8" s="263"/>
      <c r="G8" s="263"/>
      <c r="H8" s="263"/>
      <c r="I8" s="263"/>
      <c r="J8" s="263"/>
      <c r="K8" s="263"/>
      <c r="L8" s="264"/>
    </row>
    <row r="9" spans="2:12" ht="23.25" customHeight="1" x14ac:dyDescent="0.2">
      <c r="B9" s="265" t="s">
        <v>116</v>
      </c>
      <c r="C9" s="266"/>
      <c r="D9" s="266"/>
      <c r="E9" s="266"/>
      <c r="F9" s="266"/>
      <c r="G9" s="266"/>
      <c r="H9" s="266"/>
      <c r="I9" s="266"/>
      <c r="J9" s="266"/>
      <c r="K9" s="266"/>
      <c r="L9" s="267"/>
    </row>
    <row r="10" spans="2:12" ht="23.25" customHeight="1" thickBot="1" x14ac:dyDescent="0.25">
      <c r="B10" s="268" t="s">
        <v>117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70"/>
    </row>
    <row r="11" spans="2:12" ht="16.5" customHeight="1" thickBot="1" x14ac:dyDescent="0.25"/>
    <row r="12" spans="2:12" ht="12.75" customHeight="1" x14ac:dyDescent="0.2">
      <c r="B12" s="241" t="s">
        <v>109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1"/>
    </row>
    <row r="13" spans="2:12" x14ac:dyDescent="0.2"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6"/>
    </row>
    <row r="14" spans="2:12" x14ac:dyDescent="0.2">
      <c r="B14" s="254"/>
      <c r="C14" s="255"/>
      <c r="D14" s="255"/>
      <c r="E14" s="255"/>
      <c r="F14" s="255"/>
      <c r="G14" s="255"/>
      <c r="H14" s="255"/>
      <c r="I14" s="255"/>
      <c r="J14" s="255"/>
      <c r="K14" s="255"/>
      <c r="L14" s="256"/>
    </row>
    <row r="15" spans="2:12" x14ac:dyDescent="0.2">
      <c r="B15" s="254"/>
      <c r="C15" s="255"/>
      <c r="D15" s="255"/>
      <c r="E15" s="255"/>
      <c r="F15" s="255"/>
      <c r="G15" s="255"/>
      <c r="H15" s="255"/>
      <c r="I15" s="255"/>
      <c r="J15" s="255"/>
      <c r="K15" s="255"/>
      <c r="L15" s="256"/>
    </row>
    <row r="16" spans="2:12" x14ac:dyDescent="0.2">
      <c r="B16" s="254"/>
      <c r="C16" s="255"/>
      <c r="D16" s="255"/>
      <c r="E16" s="255"/>
      <c r="F16" s="255"/>
      <c r="G16" s="255"/>
      <c r="H16" s="255"/>
      <c r="I16" s="255"/>
      <c r="J16" s="255"/>
      <c r="K16" s="255"/>
      <c r="L16" s="256"/>
    </row>
    <row r="17" spans="2:12" x14ac:dyDescent="0.2"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6"/>
    </row>
    <row r="18" spans="2:12" x14ac:dyDescent="0.2">
      <c r="B18" s="254"/>
      <c r="C18" s="255"/>
      <c r="D18" s="255"/>
      <c r="E18" s="255"/>
      <c r="F18" s="255"/>
      <c r="G18" s="255"/>
      <c r="H18" s="255"/>
      <c r="I18" s="255"/>
      <c r="J18" s="255"/>
      <c r="K18" s="255"/>
      <c r="L18" s="256"/>
    </row>
    <row r="19" spans="2:12" x14ac:dyDescent="0.2">
      <c r="B19" s="254"/>
      <c r="C19" s="255"/>
      <c r="D19" s="255"/>
      <c r="E19" s="255"/>
      <c r="F19" s="255"/>
      <c r="G19" s="255"/>
      <c r="H19" s="255"/>
      <c r="I19" s="255"/>
      <c r="J19" s="255"/>
      <c r="K19" s="255"/>
      <c r="L19" s="256"/>
    </row>
    <row r="20" spans="2:12" x14ac:dyDescent="0.2">
      <c r="B20" s="254"/>
      <c r="C20" s="255"/>
      <c r="D20" s="255"/>
      <c r="E20" s="255"/>
      <c r="F20" s="255"/>
      <c r="G20" s="255"/>
      <c r="H20" s="255"/>
      <c r="I20" s="255"/>
      <c r="J20" s="255"/>
      <c r="K20" s="255"/>
      <c r="L20" s="256"/>
    </row>
    <row r="21" spans="2:12" x14ac:dyDescent="0.2"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6"/>
    </row>
    <row r="22" spans="2:12" x14ac:dyDescent="0.2"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6"/>
    </row>
    <row r="23" spans="2:12" x14ac:dyDescent="0.2">
      <c r="B23" s="254"/>
      <c r="C23" s="255"/>
      <c r="D23" s="255"/>
      <c r="E23" s="255"/>
      <c r="F23" s="255"/>
      <c r="G23" s="255"/>
      <c r="H23" s="255"/>
      <c r="I23" s="255"/>
      <c r="J23" s="255"/>
      <c r="K23" s="255"/>
      <c r="L23" s="256"/>
    </row>
    <row r="24" spans="2:12" x14ac:dyDescent="0.2">
      <c r="B24" s="254"/>
      <c r="C24" s="255"/>
      <c r="D24" s="255"/>
      <c r="E24" s="255"/>
      <c r="F24" s="255"/>
      <c r="G24" s="255"/>
      <c r="H24" s="255"/>
      <c r="I24" s="255"/>
      <c r="J24" s="255"/>
      <c r="K24" s="255"/>
      <c r="L24" s="256"/>
    </row>
    <row r="25" spans="2:12" x14ac:dyDescent="0.2">
      <c r="B25" s="254"/>
      <c r="C25" s="255"/>
      <c r="D25" s="255"/>
      <c r="E25" s="255"/>
      <c r="F25" s="255"/>
      <c r="G25" s="255"/>
      <c r="H25" s="255"/>
      <c r="I25" s="255"/>
      <c r="J25" s="255"/>
      <c r="K25" s="255"/>
      <c r="L25" s="256"/>
    </row>
    <row r="26" spans="2:12" x14ac:dyDescent="0.2"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6"/>
    </row>
    <row r="27" spans="2:12" x14ac:dyDescent="0.2">
      <c r="B27" s="254"/>
      <c r="C27" s="255"/>
      <c r="D27" s="255"/>
      <c r="E27" s="255"/>
      <c r="F27" s="255"/>
      <c r="G27" s="255"/>
      <c r="H27" s="255"/>
      <c r="I27" s="255"/>
      <c r="J27" s="255"/>
      <c r="K27" s="255"/>
      <c r="L27" s="256"/>
    </row>
    <row r="28" spans="2:12" x14ac:dyDescent="0.2">
      <c r="B28" s="254"/>
      <c r="C28" s="255"/>
      <c r="D28" s="255"/>
      <c r="E28" s="255"/>
      <c r="F28" s="255"/>
      <c r="G28" s="255"/>
      <c r="H28" s="255"/>
      <c r="I28" s="255"/>
      <c r="J28" s="255"/>
      <c r="K28" s="255"/>
      <c r="L28" s="256"/>
    </row>
    <row r="29" spans="2:12" x14ac:dyDescent="0.2">
      <c r="B29" s="254"/>
      <c r="C29" s="255"/>
      <c r="D29" s="255"/>
      <c r="E29" s="255"/>
      <c r="F29" s="255"/>
      <c r="G29" s="255"/>
      <c r="H29" s="255"/>
      <c r="I29" s="255"/>
      <c r="J29" s="255"/>
      <c r="K29" s="255"/>
      <c r="L29" s="256"/>
    </row>
    <row r="30" spans="2:12" x14ac:dyDescent="0.2"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6"/>
    </row>
    <row r="31" spans="2:12" x14ac:dyDescent="0.2"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6"/>
    </row>
    <row r="32" spans="2:12" x14ac:dyDescent="0.2">
      <c r="B32" s="254"/>
      <c r="C32" s="255"/>
      <c r="D32" s="255"/>
      <c r="E32" s="255"/>
      <c r="F32" s="255"/>
      <c r="G32" s="255"/>
      <c r="H32" s="255"/>
      <c r="I32" s="255"/>
      <c r="J32" s="255"/>
      <c r="K32" s="255"/>
      <c r="L32" s="256"/>
    </row>
    <row r="33" spans="2:12" x14ac:dyDescent="0.2"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6"/>
    </row>
    <row r="34" spans="2:12" x14ac:dyDescent="0.2"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6"/>
    </row>
    <row r="35" spans="2:12" x14ac:dyDescent="0.2">
      <c r="B35" s="254"/>
      <c r="C35" s="255"/>
      <c r="D35" s="255"/>
      <c r="E35" s="255"/>
      <c r="F35" s="255"/>
      <c r="G35" s="255"/>
      <c r="H35" s="255"/>
      <c r="I35" s="255"/>
      <c r="J35" s="255"/>
      <c r="K35" s="255"/>
      <c r="L35" s="256"/>
    </row>
    <row r="36" spans="2:12" x14ac:dyDescent="0.2">
      <c r="B36" s="254"/>
      <c r="C36" s="255"/>
      <c r="D36" s="255"/>
      <c r="E36" s="255"/>
      <c r="F36" s="255"/>
      <c r="G36" s="255"/>
      <c r="H36" s="255"/>
      <c r="I36" s="255"/>
      <c r="J36" s="255"/>
      <c r="K36" s="255"/>
      <c r="L36" s="256"/>
    </row>
    <row r="37" spans="2:12" x14ac:dyDescent="0.2">
      <c r="B37" s="254"/>
      <c r="C37" s="255"/>
      <c r="D37" s="255"/>
      <c r="E37" s="255"/>
      <c r="F37" s="255"/>
      <c r="G37" s="255"/>
      <c r="H37" s="255"/>
      <c r="I37" s="255"/>
      <c r="J37" s="255"/>
      <c r="K37" s="255"/>
      <c r="L37" s="256"/>
    </row>
    <row r="38" spans="2:12" x14ac:dyDescent="0.2">
      <c r="B38" s="254"/>
      <c r="C38" s="255"/>
      <c r="D38" s="255"/>
      <c r="E38" s="255"/>
      <c r="F38" s="255"/>
      <c r="G38" s="255"/>
      <c r="H38" s="255"/>
      <c r="I38" s="255"/>
      <c r="J38" s="255"/>
      <c r="K38" s="255"/>
      <c r="L38" s="256"/>
    </row>
    <row r="39" spans="2:12" x14ac:dyDescent="0.2">
      <c r="B39" s="254"/>
      <c r="C39" s="255"/>
      <c r="D39" s="255"/>
      <c r="E39" s="255"/>
      <c r="F39" s="255"/>
      <c r="G39" s="255"/>
      <c r="H39" s="255"/>
      <c r="I39" s="255"/>
      <c r="J39" s="255"/>
      <c r="K39" s="255"/>
      <c r="L39" s="256"/>
    </row>
    <row r="40" spans="2:12" x14ac:dyDescent="0.2">
      <c r="B40" s="254"/>
      <c r="C40" s="255"/>
      <c r="D40" s="255"/>
      <c r="E40" s="255"/>
      <c r="F40" s="255"/>
      <c r="G40" s="255"/>
      <c r="H40" s="255"/>
      <c r="I40" s="255"/>
      <c r="J40" s="255"/>
      <c r="K40" s="255"/>
      <c r="L40" s="256"/>
    </row>
    <row r="41" spans="2:12" x14ac:dyDescent="0.2"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6"/>
    </row>
    <row r="42" spans="2:12" ht="13.5" thickBot="1" x14ac:dyDescent="0.25"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9"/>
    </row>
    <row r="43" spans="2:12" ht="13.5" thickBot="1" x14ac:dyDescent="0.25"/>
    <row r="44" spans="2:12" ht="18.75" thickBot="1" x14ac:dyDescent="0.3">
      <c r="B44" s="161" t="s">
        <v>112</v>
      </c>
      <c r="C44" s="162"/>
      <c r="D44" s="162"/>
      <c r="E44" s="162"/>
      <c r="F44" s="162"/>
      <c r="G44" s="162"/>
      <c r="H44" s="162"/>
      <c r="I44" s="162"/>
      <c r="J44" s="163"/>
    </row>
    <row r="45" spans="2:12" ht="15.75" thickBot="1" x14ac:dyDescent="0.3">
      <c r="B45" s="242" t="s">
        <v>113</v>
      </c>
      <c r="C45" s="243"/>
      <c r="D45" s="243"/>
      <c r="E45" s="243"/>
      <c r="F45" s="243"/>
      <c r="G45" s="243"/>
      <c r="H45" s="243"/>
      <c r="I45" s="243"/>
      <c r="J45" s="244"/>
    </row>
    <row r="46" spans="2:12" x14ac:dyDescent="0.2">
      <c r="B46" s="102"/>
      <c r="C46" s="83"/>
      <c r="D46" s="83"/>
      <c r="E46" s="83"/>
      <c r="F46" s="83"/>
      <c r="G46" s="83"/>
      <c r="H46" s="83"/>
      <c r="I46" s="83"/>
      <c r="J46" s="84"/>
    </row>
    <row r="47" spans="2:12" ht="12.75" customHeight="1" x14ac:dyDescent="0.2">
      <c r="B47" s="93"/>
      <c r="C47" s="12"/>
      <c r="D47" s="12"/>
      <c r="E47" s="12"/>
      <c r="F47" s="12"/>
      <c r="G47" s="12"/>
      <c r="H47" s="245" t="s">
        <v>114</v>
      </c>
      <c r="I47" s="245"/>
      <c r="J47" s="274"/>
    </row>
    <row r="48" spans="2:12" x14ac:dyDescent="0.2">
      <c r="B48" s="93"/>
      <c r="C48" s="12"/>
      <c r="D48" s="12"/>
      <c r="E48" s="12"/>
      <c r="F48" s="12"/>
      <c r="G48" s="12"/>
      <c r="H48" s="245"/>
      <c r="I48" s="245"/>
      <c r="J48" s="274"/>
    </row>
    <row r="49" spans="2:10" x14ac:dyDescent="0.2">
      <c r="B49" s="93"/>
      <c r="C49" s="12"/>
      <c r="D49" s="12"/>
      <c r="E49" s="12"/>
      <c r="F49" s="12"/>
      <c r="G49" s="12"/>
      <c r="H49" s="245"/>
      <c r="I49" s="245"/>
      <c r="J49" s="274"/>
    </row>
    <row r="50" spans="2:10" x14ac:dyDescent="0.2">
      <c r="B50" s="93"/>
      <c r="C50" s="12"/>
      <c r="D50" s="12"/>
      <c r="E50" s="12"/>
      <c r="F50" s="12"/>
      <c r="G50" s="12"/>
      <c r="H50" s="245"/>
      <c r="I50" s="245"/>
      <c r="J50" s="274"/>
    </row>
    <row r="51" spans="2:10" x14ac:dyDescent="0.2">
      <c r="B51" s="93"/>
      <c r="C51" s="12"/>
      <c r="D51" s="12"/>
      <c r="E51" s="12"/>
      <c r="F51" s="12"/>
      <c r="G51" s="12"/>
      <c r="H51" s="245"/>
      <c r="I51" s="245"/>
      <c r="J51" s="274"/>
    </row>
    <row r="52" spans="2:10" x14ac:dyDescent="0.2">
      <c r="B52" s="93"/>
      <c r="C52" s="12"/>
      <c r="D52" s="12"/>
      <c r="E52" s="12"/>
      <c r="F52" s="12"/>
      <c r="G52" s="12"/>
      <c r="H52" s="245"/>
      <c r="I52" s="245"/>
      <c r="J52" s="274"/>
    </row>
    <row r="53" spans="2:10" x14ac:dyDescent="0.2">
      <c r="B53" s="93"/>
      <c r="C53" s="12"/>
      <c r="D53" s="12"/>
      <c r="E53" s="12"/>
      <c r="F53" s="12"/>
      <c r="G53" s="12"/>
      <c r="H53" s="245"/>
      <c r="I53" s="245"/>
      <c r="J53" s="274"/>
    </row>
    <row r="54" spans="2:10" x14ac:dyDescent="0.2">
      <c r="B54" s="93"/>
      <c r="C54" s="12"/>
      <c r="D54" s="12"/>
      <c r="E54" s="12"/>
      <c r="F54" s="12"/>
      <c r="G54" s="12"/>
      <c r="H54" s="245"/>
      <c r="I54" s="245"/>
      <c r="J54" s="274"/>
    </row>
    <row r="55" spans="2:10" x14ac:dyDescent="0.2">
      <c r="B55" s="93"/>
      <c r="C55" s="12"/>
      <c r="D55" s="12"/>
      <c r="E55" s="12"/>
      <c r="F55" s="12"/>
      <c r="G55" s="12"/>
      <c r="H55" s="245"/>
      <c r="I55" s="245"/>
      <c r="J55" s="274"/>
    </row>
    <row r="56" spans="2:10" x14ac:dyDescent="0.2">
      <c r="B56" s="93"/>
      <c r="C56" s="12"/>
      <c r="D56" s="12"/>
      <c r="E56" s="12"/>
      <c r="F56" s="12"/>
      <c r="G56" s="12"/>
      <c r="H56" s="245"/>
      <c r="I56" s="245"/>
      <c r="J56" s="274"/>
    </row>
    <row r="57" spans="2:10" x14ac:dyDescent="0.2">
      <c r="B57" s="93"/>
      <c r="C57" s="12"/>
      <c r="D57" s="12"/>
      <c r="E57" s="12"/>
      <c r="F57" s="12"/>
      <c r="G57" s="12"/>
      <c r="H57" s="245"/>
      <c r="I57" s="245"/>
      <c r="J57" s="274"/>
    </row>
    <row r="58" spans="2:10" x14ac:dyDescent="0.2">
      <c r="B58" s="93"/>
      <c r="C58" s="12"/>
      <c r="D58" s="12"/>
      <c r="E58" s="12"/>
      <c r="F58" s="12"/>
      <c r="G58" s="12"/>
      <c r="H58" s="245"/>
      <c r="I58" s="245"/>
      <c r="J58" s="274"/>
    </row>
    <row r="59" spans="2:10" x14ac:dyDescent="0.2">
      <c r="B59" s="93"/>
      <c r="C59" s="12"/>
      <c r="D59" s="12"/>
      <c r="E59" s="12"/>
      <c r="F59" s="12"/>
      <c r="G59" s="12"/>
      <c r="H59" s="245"/>
      <c r="I59" s="245"/>
      <c r="J59" s="274"/>
    </row>
    <row r="60" spans="2:10" x14ac:dyDescent="0.2">
      <c r="B60" s="93"/>
      <c r="C60" s="12"/>
      <c r="D60" s="12"/>
      <c r="E60" s="12"/>
      <c r="F60" s="12"/>
      <c r="G60" s="12"/>
      <c r="H60" s="245"/>
      <c r="I60" s="245"/>
      <c r="J60" s="274"/>
    </row>
    <row r="61" spans="2:10" ht="13.5" thickBot="1" x14ac:dyDescent="0.25">
      <c r="B61" s="101"/>
      <c r="C61" s="87"/>
      <c r="D61" s="87"/>
      <c r="E61" s="87"/>
      <c r="F61" s="87"/>
      <c r="G61" s="87"/>
      <c r="H61" s="87"/>
      <c r="I61" s="87"/>
      <c r="J61" s="88"/>
    </row>
    <row r="62" spans="2:10" ht="15.75" thickBot="1" x14ac:dyDescent="0.3">
      <c r="B62" s="242" t="s">
        <v>118</v>
      </c>
      <c r="C62" s="243"/>
      <c r="D62" s="243"/>
      <c r="E62" s="243"/>
      <c r="F62" s="243"/>
      <c r="G62" s="243"/>
      <c r="H62" s="243"/>
      <c r="I62" s="243"/>
      <c r="J62" s="244"/>
    </row>
    <row r="63" spans="2:10" x14ac:dyDescent="0.2">
      <c r="B63" s="271" t="s">
        <v>119</v>
      </c>
      <c r="C63" s="272" t="s">
        <v>120</v>
      </c>
      <c r="D63" s="83"/>
      <c r="E63" s="83"/>
      <c r="F63" s="83"/>
      <c r="G63" s="83"/>
      <c r="H63" s="83"/>
      <c r="I63" s="83"/>
      <c r="J63" s="84"/>
    </row>
    <row r="64" spans="2:10" x14ac:dyDescent="0.2">
      <c r="B64" s="93"/>
      <c r="C64" s="12"/>
      <c r="D64" s="12"/>
      <c r="E64" s="12"/>
      <c r="F64" s="12"/>
      <c r="G64" s="12"/>
      <c r="H64" s="12"/>
      <c r="I64" s="12"/>
      <c r="J64" s="86"/>
    </row>
    <row r="65" spans="2:10" x14ac:dyDescent="0.2">
      <c r="B65" s="85" t="s">
        <v>121</v>
      </c>
      <c r="C65" s="12"/>
      <c r="D65" s="12"/>
      <c r="E65" s="12"/>
      <c r="F65" s="12"/>
      <c r="G65" s="12"/>
      <c r="H65" s="12"/>
      <c r="I65" s="12"/>
      <c r="J65" s="86"/>
    </row>
    <row r="66" spans="2:10" x14ac:dyDescent="0.2">
      <c r="B66" s="85" t="s">
        <v>122</v>
      </c>
      <c r="C66" s="12"/>
      <c r="D66" s="12"/>
      <c r="E66" s="12"/>
      <c r="F66" s="12"/>
      <c r="G66" s="12"/>
      <c r="H66" s="12"/>
      <c r="I66" s="12"/>
      <c r="J66" s="86"/>
    </row>
    <row r="67" spans="2:10" x14ac:dyDescent="0.2">
      <c r="B67" s="93"/>
      <c r="C67" s="12"/>
      <c r="D67" s="12"/>
      <c r="E67" s="12"/>
      <c r="F67" s="12"/>
      <c r="G67" s="12"/>
      <c r="H67" s="12"/>
      <c r="I67" s="12"/>
      <c r="J67" s="86"/>
    </row>
    <row r="68" spans="2:10" x14ac:dyDescent="0.2">
      <c r="B68" s="93"/>
      <c r="C68" s="12"/>
      <c r="D68" s="12"/>
      <c r="E68" s="12"/>
      <c r="F68" s="12"/>
      <c r="G68" s="12"/>
      <c r="H68" s="12"/>
      <c r="I68" s="12"/>
      <c r="J68" s="86"/>
    </row>
    <row r="69" spans="2:10" x14ac:dyDescent="0.2">
      <c r="B69" s="93"/>
      <c r="C69" s="12"/>
      <c r="D69" s="12"/>
      <c r="E69" s="12"/>
      <c r="F69" s="12"/>
      <c r="G69" s="12"/>
      <c r="H69" s="12"/>
      <c r="I69" s="12"/>
      <c r="J69" s="86"/>
    </row>
    <row r="70" spans="2:10" x14ac:dyDescent="0.2">
      <c r="B70" s="93"/>
      <c r="C70" s="12"/>
      <c r="D70" s="12"/>
      <c r="E70" s="12"/>
      <c r="F70" s="12"/>
      <c r="G70" s="12"/>
      <c r="H70" s="12"/>
      <c r="I70" s="12"/>
      <c r="J70" s="86"/>
    </row>
    <row r="71" spans="2:10" x14ac:dyDescent="0.2">
      <c r="B71" s="93"/>
      <c r="C71" s="12"/>
      <c r="D71" s="12"/>
      <c r="E71" s="12"/>
      <c r="F71" s="12"/>
      <c r="G71" s="12"/>
      <c r="H71" s="12"/>
      <c r="I71" s="12"/>
      <c r="J71" s="86"/>
    </row>
    <row r="72" spans="2:10" x14ac:dyDescent="0.2">
      <c r="B72" s="93"/>
      <c r="C72" s="12"/>
      <c r="D72" s="12"/>
      <c r="E72" s="12"/>
      <c r="F72" s="12"/>
      <c r="G72" s="12"/>
      <c r="H72" s="12"/>
      <c r="I72" s="12"/>
      <c r="J72" s="86"/>
    </row>
    <row r="73" spans="2:10" x14ac:dyDescent="0.2">
      <c r="B73" s="93"/>
      <c r="C73" s="12"/>
      <c r="D73" s="12"/>
      <c r="E73" s="12"/>
      <c r="F73" s="12"/>
      <c r="G73" s="12"/>
      <c r="H73" s="12"/>
      <c r="I73" s="12"/>
      <c r="J73" s="86"/>
    </row>
    <row r="74" spans="2:10" x14ac:dyDescent="0.2">
      <c r="B74" s="93"/>
      <c r="C74" s="12"/>
      <c r="D74" s="12"/>
      <c r="E74" s="12"/>
      <c r="F74" s="12"/>
      <c r="G74" s="12"/>
      <c r="H74" s="12"/>
      <c r="I74" s="12"/>
      <c r="J74" s="86"/>
    </row>
    <row r="75" spans="2:10" x14ac:dyDescent="0.2">
      <c r="B75" s="93"/>
      <c r="C75" s="12"/>
      <c r="D75" s="12"/>
      <c r="E75" s="12"/>
      <c r="F75" s="12"/>
      <c r="G75" s="12"/>
      <c r="H75" s="12"/>
      <c r="I75" s="12"/>
      <c r="J75" s="86"/>
    </row>
    <row r="76" spans="2:10" x14ac:dyDescent="0.2">
      <c r="B76" s="93"/>
      <c r="C76" s="12"/>
      <c r="D76" s="12"/>
      <c r="E76" s="12"/>
      <c r="F76" s="12"/>
      <c r="G76" s="12"/>
      <c r="H76" s="12"/>
      <c r="I76" s="12"/>
      <c r="J76" s="86"/>
    </row>
    <row r="77" spans="2:10" x14ac:dyDescent="0.2">
      <c r="B77" s="93"/>
      <c r="C77" s="12"/>
      <c r="D77" s="12"/>
      <c r="E77" s="12"/>
      <c r="F77" s="12"/>
      <c r="G77" s="12"/>
      <c r="H77" s="12"/>
      <c r="I77" s="12"/>
      <c r="J77" s="86"/>
    </row>
    <row r="78" spans="2:10" x14ac:dyDescent="0.2">
      <c r="B78" s="93"/>
      <c r="C78" s="12"/>
      <c r="D78" s="12"/>
      <c r="E78" s="12"/>
      <c r="F78" s="12"/>
      <c r="G78" s="12"/>
      <c r="H78" s="12"/>
      <c r="I78" s="12"/>
      <c r="J78" s="86"/>
    </row>
    <row r="79" spans="2:10" x14ac:dyDescent="0.2">
      <c r="B79" s="93"/>
      <c r="C79" s="12"/>
      <c r="D79" s="12"/>
      <c r="E79" s="12"/>
      <c r="F79" s="12"/>
      <c r="G79" s="12"/>
      <c r="H79" s="12"/>
      <c r="I79" s="12"/>
      <c r="J79" s="86"/>
    </row>
    <row r="80" spans="2:10" x14ac:dyDescent="0.2">
      <c r="B80" s="93"/>
      <c r="C80" s="12"/>
      <c r="D80" s="12"/>
      <c r="E80" s="12"/>
      <c r="F80" s="12"/>
      <c r="G80" s="12"/>
      <c r="H80" s="12"/>
      <c r="I80" s="12"/>
      <c r="J80" s="86"/>
    </row>
    <row r="81" spans="2:10" x14ac:dyDescent="0.2">
      <c r="B81" s="93"/>
      <c r="C81" s="12"/>
      <c r="D81" s="12"/>
      <c r="E81" s="12"/>
      <c r="F81" s="12"/>
      <c r="G81" s="12"/>
      <c r="H81" s="12"/>
      <c r="I81" s="12"/>
      <c r="J81" s="86"/>
    </row>
    <row r="82" spans="2:10" x14ac:dyDescent="0.2">
      <c r="B82" s="85" t="s">
        <v>123</v>
      </c>
      <c r="C82" s="12"/>
      <c r="D82" s="12"/>
      <c r="E82" s="12"/>
      <c r="F82" s="12"/>
      <c r="G82" s="12"/>
      <c r="H82" s="12"/>
      <c r="I82" s="12"/>
      <c r="J82" s="86"/>
    </row>
    <row r="83" spans="2:10" x14ac:dyDescent="0.2">
      <c r="B83" s="85" t="s">
        <v>124</v>
      </c>
      <c r="C83" s="12"/>
      <c r="D83" s="12"/>
      <c r="E83" s="12"/>
      <c r="F83" s="12"/>
      <c r="G83" s="12"/>
      <c r="H83" s="12"/>
      <c r="I83" s="12"/>
      <c r="J83" s="86"/>
    </row>
    <row r="84" spans="2:10" x14ac:dyDescent="0.2">
      <c r="B84" s="93"/>
      <c r="C84" s="12"/>
      <c r="D84" s="12"/>
      <c r="E84" s="12"/>
      <c r="F84" s="12"/>
      <c r="G84" s="12"/>
      <c r="H84" s="12"/>
      <c r="I84" s="12"/>
      <c r="J84" s="86"/>
    </row>
    <row r="85" spans="2:10" x14ac:dyDescent="0.2">
      <c r="B85" s="93"/>
      <c r="C85" s="12"/>
      <c r="D85" s="12"/>
      <c r="E85" s="12"/>
      <c r="F85" s="12"/>
      <c r="G85" s="12"/>
      <c r="H85" s="12"/>
      <c r="I85" s="12"/>
      <c r="J85" s="86"/>
    </row>
    <row r="86" spans="2:10" x14ac:dyDescent="0.2">
      <c r="B86" s="93"/>
      <c r="C86" s="12"/>
      <c r="D86" s="12"/>
      <c r="E86" s="12"/>
      <c r="F86" s="12"/>
      <c r="G86" s="12"/>
      <c r="H86" s="12"/>
      <c r="I86" s="12"/>
      <c r="J86" s="86"/>
    </row>
    <row r="87" spans="2:10" x14ac:dyDescent="0.2">
      <c r="B87" s="93"/>
      <c r="C87" s="12"/>
      <c r="D87" s="12"/>
      <c r="E87" s="12"/>
      <c r="F87" s="12"/>
      <c r="G87" s="12"/>
      <c r="H87" s="12"/>
      <c r="I87" s="12"/>
      <c r="J87" s="86"/>
    </row>
    <row r="88" spans="2:10" x14ac:dyDescent="0.2">
      <c r="B88" s="93"/>
      <c r="C88" s="12"/>
      <c r="D88" s="12"/>
      <c r="E88" s="12"/>
      <c r="F88" s="12"/>
      <c r="G88" s="12"/>
      <c r="H88" s="12"/>
      <c r="I88" s="12"/>
      <c r="J88" s="86"/>
    </row>
    <row r="89" spans="2:10" x14ac:dyDescent="0.2">
      <c r="B89" s="93"/>
      <c r="C89" s="12"/>
      <c r="D89" s="12"/>
      <c r="E89" s="12"/>
      <c r="F89" s="12"/>
      <c r="G89" s="12"/>
      <c r="H89" s="12"/>
      <c r="I89" s="12"/>
      <c r="J89" s="86"/>
    </row>
    <row r="90" spans="2:10" x14ac:dyDescent="0.2">
      <c r="B90" s="93"/>
      <c r="C90" s="12"/>
      <c r="D90" s="12"/>
      <c r="E90" s="12"/>
      <c r="F90" s="12"/>
      <c r="G90" s="12"/>
      <c r="H90" s="12"/>
      <c r="I90" s="12"/>
      <c r="J90" s="86"/>
    </row>
    <row r="91" spans="2:10" x14ac:dyDescent="0.2">
      <c r="B91" s="93"/>
      <c r="C91" s="12"/>
      <c r="D91" s="12"/>
      <c r="E91" s="12"/>
      <c r="F91" s="12"/>
      <c r="G91" s="12"/>
      <c r="H91" s="12"/>
      <c r="I91" s="12"/>
      <c r="J91" s="86"/>
    </row>
    <row r="92" spans="2:10" x14ac:dyDescent="0.2">
      <c r="B92" s="93"/>
      <c r="C92" s="12"/>
      <c r="D92" s="12"/>
      <c r="E92" s="12"/>
      <c r="F92" s="12"/>
      <c r="G92" s="12"/>
      <c r="H92" s="12"/>
      <c r="I92" s="12"/>
      <c r="J92" s="86"/>
    </row>
    <row r="93" spans="2:10" x14ac:dyDescent="0.2">
      <c r="B93" s="93"/>
      <c r="C93" s="12"/>
      <c r="D93" s="12"/>
      <c r="E93" s="12"/>
      <c r="F93" s="12"/>
      <c r="G93" s="12"/>
      <c r="H93" s="12"/>
      <c r="I93" s="12"/>
      <c r="J93" s="86"/>
    </row>
    <row r="94" spans="2:10" x14ac:dyDescent="0.2">
      <c r="B94" s="93"/>
      <c r="C94" s="12"/>
      <c r="D94" s="12"/>
      <c r="E94" s="12"/>
      <c r="F94" s="12"/>
      <c r="G94" s="12"/>
      <c r="H94" s="12"/>
      <c r="I94" s="12"/>
      <c r="J94" s="86"/>
    </row>
    <row r="95" spans="2:10" x14ac:dyDescent="0.2">
      <c r="B95" s="93"/>
      <c r="C95" s="12"/>
      <c r="D95" s="12"/>
      <c r="E95" s="12"/>
      <c r="F95" s="12"/>
      <c r="G95" s="12"/>
      <c r="H95" s="12"/>
      <c r="I95" s="12"/>
      <c r="J95" s="86"/>
    </row>
    <row r="96" spans="2:10" x14ac:dyDescent="0.2">
      <c r="B96" s="93"/>
      <c r="C96" s="12"/>
      <c r="D96" s="12"/>
      <c r="E96" s="12"/>
      <c r="F96" s="12"/>
      <c r="G96" s="12"/>
      <c r="H96" s="12"/>
      <c r="I96" s="12"/>
      <c r="J96" s="86"/>
    </row>
    <row r="97" spans="2:10" x14ac:dyDescent="0.2">
      <c r="B97" s="93"/>
      <c r="C97" s="12"/>
      <c r="D97" s="12"/>
      <c r="E97" s="12"/>
      <c r="F97" s="12"/>
      <c r="G97" s="12"/>
      <c r="H97" s="12"/>
      <c r="I97" s="12"/>
      <c r="J97" s="86"/>
    </row>
    <row r="98" spans="2:10" x14ac:dyDescent="0.2">
      <c r="B98" s="93"/>
      <c r="C98" s="12"/>
      <c r="D98" s="12"/>
      <c r="E98" s="12"/>
      <c r="F98" s="12"/>
      <c r="G98" s="12"/>
      <c r="H98" s="12"/>
      <c r="I98" s="12"/>
      <c r="J98" s="86"/>
    </row>
    <row r="99" spans="2:10" x14ac:dyDescent="0.2">
      <c r="B99" s="85" t="s">
        <v>125</v>
      </c>
      <c r="C99" s="12"/>
      <c r="D99" s="12"/>
      <c r="E99" s="12"/>
      <c r="F99" s="12"/>
      <c r="G99" s="12"/>
      <c r="H99" s="12"/>
      <c r="I99" s="12"/>
      <c r="J99" s="86"/>
    </row>
    <row r="100" spans="2:10" x14ac:dyDescent="0.2">
      <c r="B100" s="85" t="s">
        <v>126</v>
      </c>
      <c r="C100" s="12"/>
      <c r="D100" s="12"/>
      <c r="E100" s="12"/>
      <c r="F100" s="12"/>
      <c r="G100" s="12"/>
      <c r="H100" s="12"/>
      <c r="I100" s="12"/>
      <c r="J100" s="86"/>
    </row>
    <row r="101" spans="2:10" x14ac:dyDescent="0.2">
      <c r="B101" s="85" t="s">
        <v>127</v>
      </c>
      <c r="C101" s="12"/>
      <c r="D101" s="12"/>
      <c r="E101" s="12"/>
      <c r="F101" s="12"/>
      <c r="G101" s="12"/>
      <c r="H101" s="12"/>
      <c r="I101" s="12"/>
      <c r="J101" s="86"/>
    </row>
    <row r="102" spans="2:10" x14ac:dyDescent="0.2">
      <c r="B102" s="93"/>
      <c r="C102" s="12"/>
      <c r="D102" s="12"/>
      <c r="E102" s="12"/>
      <c r="F102" s="12"/>
      <c r="G102" s="12"/>
      <c r="H102" s="12"/>
      <c r="I102" s="12"/>
      <c r="J102" s="86"/>
    </row>
    <row r="103" spans="2:10" x14ac:dyDescent="0.2">
      <c r="B103" s="93"/>
      <c r="C103" s="12"/>
      <c r="D103" s="12"/>
      <c r="E103" s="12"/>
      <c r="F103" s="12"/>
      <c r="G103" s="12"/>
      <c r="H103" s="12"/>
      <c r="I103" s="12"/>
      <c r="J103" s="86"/>
    </row>
    <row r="104" spans="2:10" x14ac:dyDescent="0.2">
      <c r="B104" s="93"/>
      <c r="C104" s="12"/>
      <c r="D104" s="12"/>
      <c r="E104" s="12"/>
      <c r="F104" s="12"/>
      <c r="G104" s="12"/>
      <c r="H104" s="12"/>
      <c r="I104" s="12"/>
      <c r="J104" s="86"/>
    </row>
    <row r="105" spans="2:10" x14ac:dyDescent="0.2">
      <c r="B105" s="93"/>
      <c r="C105" s="12"/>
      <c r="D105" s="12"/>
      <c r="E105" s="12"/>
      <c r="F105" s="12"/>
      <c r="G105" s="12"/>
      <c r="H105" s="12"/>
      <c r="I105" s="12"/>
      <c r="J105" s="86"/>
    </row>
    <row r="106" spans="2:10" x14ac:dyDescent="0.2">
      <c r="B106" s="93"/>
      <c r="C106" s="12"/>
      <c r="D106" s="12"/>
      <c r="E106" s="12"/>
      <c r="F106" s="12"/>
      <c r="G106" s="12"/>
      <c r="H106" s="12"/>
      <c r="I106" s="12"/>
      <c r="J106" s="86"/>
    </row>
    <row r="107" spans="2:10" x14ac:dyDescent="0.2">
      <c r="B107" s="93"/>
      <c r="C107" s="12"/>
      <c r="D107" s="12"/>
      <c r="E107" s="12"/>
      <c r="F107" s="12"/>
      <c r="G107" s="12"/>
      <c r="H107" s="12"/>
      <c r="I107" s="12"/>
      <c r="J107" s="86"/>
    </row>
    <row r="108" spans="2:10" x14ac:dyDescent="0.2">
      <c r="B108" s="93"/>
      <c r="C108" s="12"/>
      <c r="D108" s="12"/>
      <c r="E108" s="12"/>
      <c r="F108" s="12"/>
      <c r="G108" s="12"/>
      <c r="H108" s="12"/>
      <c r="I108" s="12"/>
      <c r="J108" s="86"/>
    </row>
    <row r="109" spans="2:10" x14ac:dyDescent="0.2">
      <c r="B109" s="93"/>
      <c r="C109" s="12"/>
      <c r="D109" s="12"/>
      <c r="E109" s="12"/>
      <c r="F109" s="12"/>
      <c r="G109" s="12"/>
      <c r="H109" s="12"/>
      <c r="I109" s="12"/>
      <c r="J109" s="86"/>
    </row>
    <row r="110" spans="2:10" x14ac:dyDescent="0.2">
      <c r="B110" s="93"/>
      <c r="C110" s="12"/>
      <c r="D110" s="12"/>
      <c r="E110" s="12"/>
      <c r="F110" s="12"/>
      <c r="G110" s="12"/>
      <c r="H110" s="12"/>
      <c r="I110" s="12"/>
      <c r="J110" s="86"/>
    </row>
    <row r="111" spans="2:10" x14ac:dyDescent="0.2">
      <c r="B111" s="93"/>
      <c r="C111" s="12"/>
      <c r="D111" s="12"/>
      <c r="E111" s="12"/>
      <c r="F111" s="12"/>
      <c r="G111" s="12"/>
      <c r="H111" s="12"/>
      <c r="I111" s="12"/>
      <c r="J111" s="86"/>
    </row>
    <row r="112" spans="2:10" x14ac:dyDescent="0.2">
      <c r="B112" s="93"/>
      <c r="C112" s="12"/>
      <c r="D112" s="12"/>
      <c r="E112" s="12"/>
      <c r="F112" s="12"/>
      <c r="G112" s="12"/>
      <c r="H112" s="12"/>
      <c r="I112" s="12"/>
      <c r="J112" s="86"/>
    </row>
    <row r="113" spans="2:10" x14ac:dyDescent="0.2">
      <c r="B113" s="93"/>
      <c r="C113" s="12"/>
      <c r="D113" s="12"/>
      <c r="E113" s="12"/>
      <c r="F113" s="12"/>
      <c r="G113" s="12"/>
      <c r="H113" s="12"/>
      <c r="I113" s="12"/>
      <c r="J113" s="86"/>
    </row>
    <row r="114" spans="2:10" x14ac:dyDescent="0.2">
      <c r="B114" s="93"/>
      <c r="C114" s="12"/>
      <c r="D114" s="12"/>
      <c r="E114" s="12"/>
      <c r="F114" s="12"/>
      <c r="G114" s="12"/>
      <c r="H114" s="12"/>
      <c r="I114" s="12"/>
      <c r="J114" s="86"/>
    </row>
    <row r="115" spans="2:10" x14ac:dyDescent="0.2">
      <c r="B115" s="93"/>
      <c r="C115" s="12"/>
      <c r="D115" s="12"/>
      <c r="E115" s="12"/>
      <c r="F115" s="12"/>
      <c r="G115" s="12"/>
      <c r="H115" s="12"/>
      <c r="I115" s="12"/>
      <c r="J115" s="86"/>
    </row>
    <row r="116" spans="2:10" x14ac:dyDescent="0.2">
      <c r="B116" s="93"/>
      <c r="C116" s="12"/>
      <c r="D116" s="12"/>
      <c r="E116" s="12"/>
      <c r="F116" s="12"/>
      <c r="G116" s="12"/>
      <c r="H116" s="12"/>
      <c r="I116" s="12"/>
      <c r="J116" s="86"/>
    </row>
    <row r="117" spans="2:10" x14ac:dyDescent="0.2">
      <c r="B117" s="93"/>
      <c r="C117" s="12"/>
      <c r="D117" s="12"/>
      <c r="E117" s="12"/>
      <c r="F117" s="12"/>
      <c r="G117" s="12"/>
      <c r="H117" s="12"/>
      <c r="I117" s="12"/>
      <c r="J117" s="86"/>
    </row>
    <row r="118" spans="2:10" x14ac:dyDescent="0.2">
      <c r="B118" s="93"/>
      <c r="C118" s="12"/>
      <c r="D118" s="12"/>
      <c r="E118" s="12"/>
      <c r="F118" s="12"/>
      <c r="G118" s="12"/>
      <c r="H118" s="12"/>
      <c r="I118" s="12"/>
      <c r="J118" s="86"/>
    </row>
    <row r="119" spans="2:10" x14ac:dyDescent="0.2">
      <c r="B119" s="93"/>
      <c r="C119" s="12"/>
      <c r="D119" s="12"/>
      <c r="E119" s="12"/>
      <c r="F119" s="12"/>
      <c r="G119" s="12"/>
      <c r="H119" s="12"/>
      <c r="I119" s="12"/>
      <c r="J119" s="86"/>
    </row>
    <row r="120" spans="2:10" x14ac:dyDescent="0.2">
      <c r="B120" s="93"/>
      <c r="C120" s="12"/>
      <c r="D120" s="12"/>
      <c r="E120" s="12"/>
      <c r="F120" s="12"/>
      <c r="G120" s="12"/>
      <c r="H120" s="12"/>
      <c r="I120" s="12"/>
      <c r="J120" s="86"/>
    </row>
    <row r="121" spans="2:10" x14ac:dyDescent="0.2">
      <c r="B121" s="93"/>
      <c r="C121" s="12"/>
      <c r="D121" s="12"/>
      <c r="E121" s="12"/>
      <c r="F121" s="12"/>
      <c r="G121" s="12"/>
      <c r="H121" s="12"/>
      <c r="I121" s="12"/>
      <c r="J121" s="86"/>
    </row>
    <row r="122" spans="2:10" x14ac:dyDescent="0.2">
      <c r="B122" s="93"/>
      <c r="C122" s="12"/>
      <c r="D122" s="12"/>
      <c r="E122" s="12"/>
      <c r="F122" s="12"/>
      <c r="G122" s="12"/>
      <c r="H122" s="12"/>
      <c r="I122" s="12"/>
      <c r="J122" s="86"/>
    </row>
    <row r="123" spans="2:10" x14ac:dyDescent="0.2">
      <c r="B123" s="93"/>
      <c r="C123" s="12"/>
      <c r="D123" s="12"/>
      <c r="E123" s="12"/>
      <c r="F123" s="12"/>
      <c r="G123" s="12"/>
      <c r="H123" s="12"/>
      <c r="I123" s="12"/>
      <c r="J123" s="86"/>
    </row>
    <row r="124" spans="2:10" x14ac:dyDescent="0.2">
      <c r="B124" s="93"/>
      <c r="C124" s="12"/>
      <c r="D124" s="12"/>
      <c r="E124" s="12"/>
      <c r="F124" s="12"/>
      <c r="G124" s="12"/>
      <c r="H124" s="12"/>
      <c r="I124" s="12"/>
      <c r="J124" s="86"/>
    </row>
    <row r="125" spans="2:10" x14ac:dyDescent="0.2">
      <c r="B125" s="93"/>
      <c r="C125" s="12"/>
      <c r="D125" s="12"/>
      <c r="E125" s="12"/>
      <c r="F125" s="12"/>
      <c r="G125" s="12"/>
      <c r="H125" s="12"/>
      <c r="I125" s="12"/>
      <c r="J125" s="86"/>
    </row>
    <row r="126" spans="2:10" x14ac:dyDescent="0.2">
      <c r="B126" s="93"/>
      <c r="C126" s="12"/>
      <c r="D126" s="12"/>
      <c r="E126" s="12"/>
      <c r="F126" s="12"/>
      <c r="G126" s="12"/>
      <c r="H126" s="12"/>
      <c r="I126" s="12"/>
      <c r="J126" s="86"/>
    </row>
    <row r="127" spans="2:10" x14ac:dyDescent="0.2">
      <c r="B127" s="93"/>
      <c r="C127" s="12"/>
      <c r="D127" s="12"/>
      <c r="E127" s="12"/>
      <c r="F127" s="12"/>
      <c r="G127" s="12"/>
      <c r="H127" s="12"/>
      <c r="I127" s="12"/>
      <c r="J127" s="86"/>
    </row>
    <row r="128" spans="2:10" x14ac:dyDescent="0.2">
      <c r="B128" s="93"/>
      <c r="C128" s="12"/>
      <c r="D128" s="12"/>
      <c r="E128" s="12"/>
      <c r="F128" s="12"/>
      <c r="G128" s="12"/>
      <c r="H128" s="12"/>
      <c r="I128" s="12"/>
      <c r="J128" s="86"/>
    </row>
    <row r="129" spans="2:10" x14ac:dyDescent="0.2">
      <c r="B129" s="93"/>
      <c r="C129" s="12"/>
      <c r="D129" s="12"/>
      <c r="E129" s="12"/>
      <c r="F129" s="12"/>
      <c r="G129" s="12"/>
      <c r="H129" s="12"/>
      <c r="I129" s="12"/>
      <c r="J129" s="86"/>
    </row>
    <row r="130" spans="2:10" x14ac:dyDescent="0.2">
      <c r="B130" s="93"/>
      <c r="C130" s="12"/>
      <c r="D130" s="12"/>
      <c r="E130" s="12"/>
      <c r="F130" s="12"/>
      <c r="G130" s="12"/>
      <c r="H130" s="12"/>
      <c r="I130" s="12"/>
      <c r="J130" s="86"/>
    </row>
    <row r="131" spans="2:10" x14ac:dyDescent="0.2">
      <c r="B131" s="93"/>
      <c r="C131" s="12"/>
      <c r="D131" s="12"/>
      <c r="E131" s="12"/>
      <c r="F131" s="12"/>
      <c r="G131" s="12"/>
      <c r="H131" s="12"/>
      <c r="I131" s="12"/>
      <c r="J131" s="86"/>
    </row>
    <row r="132" spans="2:10" x14ac:dyDescent="0.2">
      <c r="B132" s="93"/>
      <c r="C132" s="12"/>
      <c r="D132" s="12"/>
      <c r="E132" s="12"/>
      <c r="F132" s="12"/>
      <c r="G132" s="12"/>
      <c r="H132" s="12"/>
      <c r="I132" s="12"/>
      <c r="J132" s="86"/>
    </row>
    <row r="133" spans="2:10" x14ac:dyDescent="0.2">
      <c r="B133" s="93"/>
      <c r="C133" s="12"/>
      <c r="D133" s="12"/>
      <c r="E133" s="12"/>
      <c r="F133" s="12"/>
      <c r="G133" s="12"/>
      <c r="H133" s="12"/>
      <c r="I133" s="12"/>
      <c r="J133" s="86"/>
    </row>
    <row r="134" spans="2:10" x14ac:dyDescent="0.2">
      <c r="B134" s="93"/>
      <c r="C134" s="12"/>
      <c r="D134" s="12"/>
      <c r="E134" s="12"/>
      <c r="F134" s="12"/>
      <c r="G134" s="12"/>
      <c r="H134" s="12"/>
      <c r="I134" s="12"/>
      <c r="J134" s="86"/>
    </row>
    <row r="135" spans="2:10" x14ac:dyDescent="0.2">
      <c r="B135" s="93"/>
      <c r="C135" s="12"/>
      <c r="D135" s="12"/>
      <c r="E135" s="12"/>
      <c r="F135" s="12"/>
      <c r="G135" s="12"/>
      <c r="H135" s="12"/>
      <c r="I135" s="12"/>
      <c r="J135" s="86"/>
    </row>
    <row r="136" spans="2:10" x14ac:dyDescent="0.2">
      <c r="B136" s="93"/>
      <c r="C136" s="12"/>
      <c r="D136" s="12"/>
      <c r="E136" s="12"/>
      <c r="F136" s="12"/>
      <c r="G136" s="12"/>
      <c r="H136" s="12"/>
      <c r="I136" s="12"/>
      <c r="J136" s="86"/>
    </row>
    <row r="137" spans="2:10" x14ac:dyDescent="0.2">
      <c r="B137" s="85" t="s">
        <v>128</v>
      </c>
      <c r="C137" s="12"/>
      <c r="D137" s="12"/>
      <c r="E137" s="12"/>
      <c r="F137" s="12"/>
      <c r="G137" s="12"/>
      <c r="H137" s="12"/>
      <c r="I137" s="12"/>
      <c r="J137" s="86"/>
    </row>
    <row r="138" spans="2:10" x14ac:dyDescent="0.2">
      <c r="B138" s="93"/>
      <c r="C138" s="12" t="s">
        <v>129</v>
      </c>
      <c r="D138" s="12"/>
      <c r="E138" s="12"/>
      <c r="F138" s="12"/>
      <c r="G138" s="12"/>
      <c r="H138" s="12"/>
      <c r="I138" s="12"/>
      <c r="J138" s="86"/>
    </row>
    <row r="139" spans="2:10" x14ac:dyDescent="0.2">
      <c r="B139" s="93"/>
      <c r="C139" s="12" t="s">
        <v>130</v>
      </c>
      <c r="D139" s="12"/>
      <c r="E139" s="12"/>
      <c r="F139" s="12"/>
      <c r="G139" s="12"/>
      <c r="H139" s="12"/>
      <c r="I139" s="12"/>
      <c r="J139" s="86"/>
    </row>
    <row r="140" spans="2:10" x14ac:dyDescent="0.2">
      <c r="B140" s="93"/>
      <c r="C140" s="12"/>
      <c r="D140" s="12"/>
      <c r="E140" s="12"/>
      <c r="F140" s="12"/>
      <c r="G140" s="12"/>
      <c r="H140" s="12"/>
      <c r="I140" s="12"/>
      <c r="J140" s="86"/>
    </row>
    <row r="141" spans="2:10" x14ac:dyDescent="0.2">
      <c r="B141" s="93"/>
      <c r="C141" s="12"/>
      <c r="D141" s="12"/>
      <c r="E141" s="12"/>
      <c r="F141" s="12"/>
      <c r="G141" s="12"/>
      <c r="H141" s="12"/>
      <c r="I141" s="12"/>
      <c r="J141" s="86"/>
    </row>
    <row r="142" spans="2:10" x14ac:dyDescent="0.2">
      <c r="B142" s="93"/>
      <c r="C142" s="12"/>
      <c r="D142" s="12"/>
      <c r="E142" s="12"/>
      <c r="F142" s="12"/>
      <c r="G142" s="12"/>
      <c r="H142" s="12"/>
      <c r="I142" s="12"/>
      <c r="J142" s="86"/>
    </row>
    <row r="143" spans="2:10" x14ac:dyDescent="0.2">
      <c r="B143" s="93"/>
      <c r="C143" s="12"/>
      <c r="D143" s="12"/>
      <c r="E143" s="12"/>
      <c r="F143" s="12"/>
      <c r="G143" s="12"/>
      <c r="H143" s="12"/>
      <c r="I143" s="12"/>
      <c r="J143" s="86"/>
    </row>
    <row r="144" spans="2:10" x14ac:dyDescent="0.2">
      <c r="B144" s="93"/>
      <c r="C144" s="12"/>
      <c r="D144" s="12"/>
      <c r="E144" s="12"/>
      <c r="F144" s="12"/>
      <c r="G144" s="12"/>
      <c r="H144" s="12"/>
      <c r="I144" s="12"/>
      <c r="J144" s="86"/>
    </row>
    <row r="145" spans="2:10" x14ac:dyDescent="0.2">
      <c r="B145" s="93"/>
      <c r="C145" s="12"/>
      <c r="D145" s="12"/>
      <c r="E145" s="12"/>
      <c r="F145" s="12"/>
      <c r="G145" s="12"/>
      <c r="H145" s="12"/>
      <c r="I145" s="12"/>
      <c r="J145" s="86"/>
    </row>
    <row r="146" spans="2:10" x14ac:dyDescent="0.2">
      <c r="B146" s="93"/>
      <c r="C146" s="12"/>
      <c r="D146" s="12"/>
      <c r="E146" s="12"/>
      <c r="F146" s="12"/>
      <c r="G146" s="12"/>
      <c r="H146" s="12"/>
      <c r="I146" s="12"/>
      <c r="J146" s="86"/>
    </row>
    <row r="147" spans="2:10" x14ac:dyDescent="0.2">
      <c r="B147" s="93"/>
      <c r="C147" s="12"/>
      <c r="D147" s="12"/>
      <c r="E147" s="12"/>
      <c r="F147" s="12"/>
      <c r="G147" s="12"/>
      <c r="H147" s="12"/>
      <c r="I147" s="12"/>
      <c r="J147" s="86"/>
    </row>
    <row r="148" spans="2:10" x14ac:dyDescent="0.2">
      <c r="B148" s="93"/>
      <c r="C148" s="12"/>
      <c r="D148" s="12"/>
      <c r="E148" s="12"/>
      <c r="F148" s="12"/>
      <c r="G148" s="12"/>
      <c r="H148" s="12"/>
      <c r="I148" s="12"/>
      <c r="J148" s="86"/>
    </row>
    <row r="149" spans="2:10" x14ac:dyDescent="0.2">
      <c r="B149" s="93"/>
      <c r="C149" s="12"/>
      <c r="D149" s="12"/>
      <c r="E149" s="12"/>
      <c r="F149" s="12"/>
      <c r="G149" s="12"/>
      <c r="H149" s="12"/>
      <c r="I149" s="12"/>
      <c r="J149" s="86"/>
    </row>
    <row r="150" spans="2:10" x14ac:dyDescent="0.2">
      <c r="B150" s="93"/>
      <c r="C150" s="12"/>
      <c r="D150" s="12"/>
      <c r="E150" s="12"/>
      <c r="F150" s="12"/>
      <c r="G150" s="12"/>
      <c r="H150" s="12"/>
      <c r="I150" s="12"/>
      <c r="J150" s="86"/>
    </row>
    <row r="151" spans="2:10" x14ac:dyDescent="0.2">
      <c r="B151" s="93"/>
      <c r="C151" s="12"/>
      <c r="D151" s="12"/>
      <c r="E151" s="12"/>
      <c r="F151" s="12"/>
      <c r="G151" s="12"/>
      <c r="H151" s="12"/>
      <c r="I151" s="12"/>
      <c r="J151" s="86"/>
    </row>
    <row r="152" spans="2:10" x14ac:dyDescent="0.2">
      <c r="B152" s="93"/>
      <c r="C152" s="12"/>
      <c r="D152" s="12"/>
      <c r="E152" s="12"/>
      <c r="F152" s="12"/>
      <c r="G152" s="12"/>
      <c r="H152" s="12"/>
      <c r="I152" s="12"/>
      <c r="J152" s="86"/>
    </row>
    <row r="153" spans="2:10" x14ac:dyDescent="0.2">
      <c r="B153" s="93"/>
      <c r="C153" s="12"/>
      <c r="D153" s="12"/>
      <c r="E153" s="12"/>
      <c r="F153" s="12"/>
      <c r="G153" s="12"/>
      <c r="H153" s="12"/>
      <c r="I153" s="12"/>
      <c r="J153" s="86"/>
    </row>
    <row r="154" spans="2:10" x14ac:dyDescent="0.2">
      <c r="B154" s="93"/>
      <c r="C154" s="12"/>
      <c r="D154" s="12"/>
      <c r="E154" s="12"/>
      <c r="F154" s="12"/>
      <c r="G154" s="12"/>
      <c r="H154" s="12"/>
      <c r="I154" s="12"/>
      <c r="J154" s="86"/>
    </row>
    <row r="155" spans="2:10" x14ac:dyDescent="0.2">
      <c r="B155" s="93"/>
      <c r="C155" s="12"/>
      <c r="D155" s="12"/>
      <c r="E155" s="12"/>
      <c r="F155" s="12"/>
      <c r="G155" s="12"/>
      <c r="H155" s="12"/>
      <c r="I155" s="12"/>
      <c r="J155" s="86"/>
    </row>
    <row r="156" spans="2:10" x14ac:dyDescent="0.2">
      <c r="B156" s="93"/>
      <c r="C156" s="12"/>
      <c r="D156" s="12"/>
      <c r="E156" s="12"/>
      <c r="F156" s="12"/>
      <c r="G156" s="12"/>
      <c r="H156" s="12"/>
      <c r="I156" s="12"/>
      <c r="J156" s="86"/>
    </row>
    <row r="157" spans="2:10" x14ac:dyDescent="0.2">
      <c r="B157" s="93"/>
      <c r="C157" s="12"/>
      <c r="D157" s="12"/>
      <c r="E157" s="12"/>
      <c r="F157" s="12"/>
      <c r="G157" s="12"/>
      <c r="H157" s="12"/>
      <c r="I157" s="12"/>
      <c r="J157" s="86"/>
    </row>
    <row r="158" spans="2:10" x14ac:dyDescent="0.2">
      <c r="B158" s="93"/>
      <c r="C158" s="12"/>
      <c r="D158" s="12"/>
      <c r="E158" s="12"/>
      <c r="F158" s="12"/>
      <c r="G158" s="12"/>
      <c r="H158" s="12"/>
      <c r="I158" s="12"/>
      <c r="J158" s="86"/>
    </row>
    <row r="159" spans="2:10" x14ac:dyDescent="0.2">
      <c r="B159" s="93"/>
      <c r="C159" s="12"/>
      <c r="D159" s="12"/>
      <c r="E159" s="12"/>
      <c r="F159" s="12"/>
      <c r="G159" s="12"/>
      <c r="H159" s="12"/>
      <c r="I159" s="12"/>
      <c r="J159" s="86"/>
    </row>
    <row r="160" spans="2:10" x14ac:dyDescent="0.2">
      <c r="B160" s="93"/>
      <c r="C160" s="12"/>
      <c r="D160" s="12"/>
      <c r="E160" s="12"/>
      <c r="F160" s="12"/>
      <c r="G160" s="12"/>
      <c r="H160" s="12"/>
      <c r="I160" s="12"/>
      <c r="J160" s="86"/>
    </row>
    <row r="161" spans="2:10" x14ac:dyDescent="0.2">
      <c r="B161" s="93"/>
      <c r="C161" s="12"/>
      <c r="D161" s="12"/>
      <c r="E161" s="12"/>
      <c r="F161" s="12"/>
      <c r="G161" s="12"/>
      <c r="H161" s="12"/>
      <c r="I161" s="12"/>
      <c r="J161" s="86"/>
    </row>
    <row r="162" spans="2:10" x14ac:dyDescent="0.2">
      <c r="B162" s="93"/>
      <c r="C162" s="12"/>
      <c r="D162" s="12"/>
      <c r="E162" s="12"/>
      <c r="F162" s="12"/>
      <c r="G162" s="12"/>
      <c r="H162" s="12"/>
      <c r="I162" s="12"/>
      <c r="J162" s="86"/>
    </row>
    <row r="163" spans="2:10" x14ac:dyDescent="0.2">
      <c r="B163" s="93"/>
      <c r="C163" s="12"/>
      <c r="D163" s="12"/>
      <c r="E163" s="12"/>
      <c r="F163" s="12"/>
      <c r="G163" s="12"/>
      <c r="H163" s="12"/>
      <c r="I163" s="12"/>
      <c r="J163" s="86"/>
    </row>
    <row r="164" spans="2:10" x14ac:dyDescent="0.2">
      <c r="B164" s="93"/>
      <c r="C164" s="12"/>
      <c r="D164" s="12"/>
      <c r="E164" s="12"/>
      <c r="F164" s="12"/>
      <c r="G164" s="12"/>
      <c r="H164" s="12"/>
      <c r="I164" s="12"/>
      <c r="J164" s="86"/>
    </row>
    <row r="165" spans="2:10" x14ac:dyDescent="0.2">
      <c r="B165" s="93"/>
      <c r="C165" s="12"/>
      <c r="D165" s="12"/>
      <c r="E165" s="12"/>
      <c r="F165" s="12"/>
      <c r="G165" s="12"/>
      <c r="H165" s="12"/>
      <c r="I165" s="12"/>
      <c r="J165" s="86"/>
    </row>
    <row r="166" spans="2:10" x14ac:dyDescent="0.2">
      <c r="B166" s="93"/>
      <c r="C166" s="12"/>
      <c r="D166" s="12"/>
      <c r="E166" s="12"/>
      <c r="F166" s="12"/>
      <c r="G166" s="12"/>
      <c r="H166" s="12"/>
      <c r="I166" s="12"/>
      <c r="J166" s="86"/>
    </row>
    <row r="167" spans="2:10" x14ac:dyDescent="0.2">
      <c r="B167" s="93"/>
      <c r="C167" s="12"/>
      <c r="D167" s="12"/>
      <c r="E167" s="12"/>
      <c r="F167" s="12"/>
      <c r="G167" s="12"/>
      <c r="H167" s="12"/>
      <c r="I167" s="12"/>
      <c r="J167" s="86"/>
    </row>
    <row r="168" spans="2:10" x14ac:dyDescent="0.2">
      <c r="B168" s="93"/>
      <c r="C168" s="12"/>
      <c r="D168" s="12"/>
      <c r="E168" s="12"/>
      <c r="F168" s="12"/>
      <c r="G168" s="12"/>
      <c r="H168" s="12"/>
      <c r="I168" s="12"/>
      <c r="J168" s="86"/>
    </row>
    <row r="169" spans="2:10" x14ac:dyDescent="0.2">
      <c r="B169" s="93"/>
      <c r="C169" s="12"/>
      <c r="D169" s="12"/>
      <c r="E169" s="12"/>
      <c r="F169" s="12"/>
      <c r="G169" s="12"/>
      <c r="H169" s="12"/>
      <c r="I169" s="12"/>
      <c r="J169" s="86"/>
    </row>
    <row r="170" spans="2:10" x14ac:dyDescent="0.2">
      <c r="B170" s="93"/>
      <c r="C170" s="12"/>
      <c r="D170" s="12"/>
      <c r="E170" s="12"/>
      <c r="F170" s="12"/>
      <c r="G170" s="12"/>
      <c r="H170" s="12"/>
      <c r="I170" s="12"/>
      <c r="J170" s="86"/>
    </row>
    <row r="171" spans="2:10" x14ac:dyDescent="0.2">
      <c r="B171" s="93"/>
      <c r="C171" s="12"/>
      <c r="D171" s="12"/>
      <c r="E171" s="12"/>
      <c r="F171" s="12"/>
      <c r="G171" s="12"/>
      <c r="H171" s="12"/>
      <c r="I171" s="12"/>
      <c r="J171" s="86"/>
    </row>
    <row r="172" spans="2:10" x14ac:dyDescent="0.2">
      <c r="B172" s="93"/>
      <c r="C172" s="12"/>
      <c r="D172" s="12"/>
      <c r="E172" s="12"/>
      <c r="F172" s="12"/>
      <c r="G172" s="12"/>
      <c r="H172" s="12"/>
      <c r="I172" s="12"/>
      <c r="J172" s="86"/>
    </row>
    <row r="173" spans="2:10" x14ac:dyDescent="0.2">
      <c r="B173" s="93"/>
      <c r="C173" s="12"/>
      <c r="D173" s="12"/>
      <c r="E173" s="12"/>
      <c r="F173" s="12"/>
      <c r="G173" s="12"/>
      <c r="H173" s="12"/>
      <c r="I173" s="12"/>
      <c r="J173" s="86"/>
    </row>
    <row r="174" spans="2:10" x14ac:dyDescent="0.2">
      <c r="B174" s="93"/>
      <c r="C174" s="12"/>
      <c r="D174" s="12"/>
      <c r="E174" s="12"/>
      <c r="F174" s="12"/>
      <c r="G174" s="12"/>
      <c r="H174" s="12"/>
      <c r="I174" s="12"/>
      <c r="J174" s="86"/>
    </row>
    <row r="175" spans="2:10" x14ac:dyDescent="0.2">
      <c r="B175" s="85"/>
      <c r="C175" s="12"/>
      <c r="D175" s="12"/>
      <c r="E175" s="12"/>
      <c r="F175" s="12"/>
      <c r="G175" s="12"/>
      <c r="H175" s="12"/>
      <c r="I175" s="12"/>
      <c r="J175" s="86"/>
    </row>
    <row r="176" spans="2:10" x14ac:dyDescent="0.2">
      <c r="B176" s="85" t="s">
        <v>131</v>
      </c>
      <c r="C176" s="12"/>
      <c r="D176" s="12"/>
      <c r="E176" s="12"/>
      <c r="F176" s="12"/>
      <c r="G176" s="12"/>
      <c r="H176" s="12"/>
      <c r="I176" s="12"/>
      <c r="J176" s="86"/>
    </row>
    <row r="177" spans="2:10" x14ac:dyDescent="0.2">
      <c r="B177" s="85" t="s">
        <v>132</v>
      </c>
      <c r="C177" s="12"/>
      <c r="D177" s="12"/>
      <c r="E177" s="12"/>
      <c r="F177" s="12"/>
      <c r="G177" s="12"/>
      <c r="H177" s="12"/>
      <c r="I177" s="12"/>
      <c r="J177" s="86"/>
    </row>
    <row r="178" spans="2:10" x14ac:dyDescent="0.2">
      <c r="B178" s="85" t="s">
        <v>133</v>
      </c>
      <c r="C178" s="12"/>
      <c r="D178" s="12"/>
      <c r="E178" s="12"/>
      <c r="F178" s="12"/>
      <c r="G178" s="12"/>
      <c r="H178" s="12"/>
      <c r="I178" s="12"/>
      <c r="J178" s="86"/>
    </row>
    <row r="179" spans="2:10" x14ac:dyDescent="0.2">
      <c r="B179" s="85" t="s">
        <v>134</v>
      </c>
      <c r="C179" s="12"/>
      <c r="D179" s="12"/>
      <c r="E179" s="12"/>
      <c r="F179" s="12"/>
      <c r="G179" s="12"/>
      <c r="H179" s="12"/>
      <c r="I179" s="12"/>
      <c r="J179" s="86"/>
    </row>
    <row r="180" spans="2:10" x14ac:dyDescent="0.2">
      <c r="B180" s="85"/>
      <c r="C180" s="12" t="s">
        <v>135</v>
      </c>
      <c r="D180" s="12"/>
      <c r="E180" s="12"/>
      <c r="F180" s="12"/>
      <c r="G180" s="12"/>
      <c r="H180" s="12"/>
      <c r="I180" s="12"/>
      <c r="J180" s="86"/>
    </row>
    <row r="181" spans="2:10" x14ac:dyDescent="0.2">
      <c r="B181" s="85" t="s">
        <v>136</v>
      </c>
      <c r="C181" s="12"/>
      <c r="D181" s="12"/>
      <c r="E181" s="12"/>
      <c r="F181" s="12"/>
      <c r="G181" s="12"/>
      <c r="H181" s="12"/>
      <c r="I181" s="12"/>
      <c r="J181" s="86"/>
    </row>
    <row r="182" spans="2:10" x14ac:dyDescent="0.2">
      <c r="B182" s="85" t="s">
        <v>137</v>
      </c>
      <c r="C182" s="12"/>
      <c r="D182" s="12"/>
      <c r="E182" s="12"/>
      <c r="F182" s="12"/>
      <c r="G182" s="12"/>
      <c r="H182" s="12"/>
      <c r="I182" s="12"/>
      <c r="J182" s="86"/>
    </row>
    <row r="183" spans="2:10" x14ac:dyDescent="0.2">
      <c r="B183" s="85"/>
      <c r="C183" s="12" t="s">
        <v>138</v>
      </c>
      <c r="D183" s="12"/>
      <c r="E183" s="12"/>
      <c r="F183" s="12"/>
      <c r="G183" s="12"/>
      <c r="H183" s="12"/>
      <c r="I183" s="12"/>
      <c r="J183" s="86"/>
    </row>
    <row r="184" spans="2:10" x14ac:dyDescent="0.2">
      <c r="B184" s="85" t="s">
        <v>139</v>
      </c>
      <c r="C184" s="12"/>
      <c r="D184" s="12"/>
      <c r="E184" s="12"/>
      <c r="F184" s="12"/>
      <c r="G184" s="12"/>
      <c r="H184" s="12"/>
      <c r="I184" s="12"/>
      <c r="J184" s="86"/>
    </row>
    <row r="185" spans="2:10" x14ac:dyDescent="0.2">
      <c r="B185" s="85"/>
      <c r="C185" s="12" t="s">
        <v>140</v>
      </c>
      <c r="D185" s="12"/>
      <c r="E185" s="12"/>
      <c r="F185" s="12"/>
      <c r="G185" s="12"/>
      <c r="H185" s="12"/>
      <c r="I185" s="12"/>
      <c r="J185" s="86"/>
    </row>
    <row r="186" spans="2:10" x14ac:dyDescent="0.2">
      <c r="B186" s="93"/>
      <c r="C186" s="12"/>
      <c r="D186" s="12"/>
      <c r="E186" s="12"/>
      <c r="F186" s="12"/>
      <c r="G186" s="12"/>
      <c r="H186" s="12"/>
      <c r="I186" s="12"/>
      <c r="J186" s="86"/>
    </row>
    <row r="187" spans="2:10" x14ac:dyDescent="0.2">
      <c r="B187" s="94" t="s">
        <v>141</v>
      </c>
      <c r="C187" s="12"/>
      <c r="D187" s="12"/>
      <c r="E187" s="12"/>
      <c r="F187" s="12"/>
      <c r="G187" s="12"/>
      <c r="H187" s="12"/>
      <c r="I187" s="12"/>
      <c r="J187" s="86"/>
    </row>
    <row r="188" spans="2:10" x14ac:dyDescent="0.2">
      <c r="B188" s="273" t="s">
        <v>142</v>
      </c>
      <c r="C188" s="12"/>
      <c r="D188" s="12"/>
      <c r="E188" s="12"/>
      <c r="F188" s="12"/>
      <c r="G188" s="12"/>
      <c r="H188" s="12"/>
      <c r="I188" s="12"/>
      <c r="J188" s="86"/>
    </row>
    <row r="189" spans="2:10" ht="13.5" thickBot="1" x14ac:dyDescent="0.25">
      <c r="B189" s="101"/>
      <c r="C189" s="87"/>
      <c r="D189" s="87"/>
      <c r="E189" s="87"/>
      <c r="F189" s="87"/>
      <c r="G189" s="87"/>
      <c r="H189" s="87"/>
      <c r="I189" s="87"/>
      <c r="J189" s="88"/>
    </row>
  </sheetData>
  <mergeCells count="17">
    <mergeCell ref="B9:L9"/>
    <mergeCell ref="B10:L10"/>
    <mergeCell ref="H47:J60"/>
    <mergeCell ref="B44:J44"/>
    <mergeCell ref="B45:J45"/>
    <mergeCell ref="B62:J62"/>
    <mergeCell ref="B2:L2"/>
    <mergeCell ref="C3:F3"/>
    <mergeCell ref="G3:J3"/>
    <mergeCell ref="K3:L3"/>
    <mergeCell ref="C4:D4"/>
    <mergeCell ref="E4:F4"/>
    <mergeCell ref="G4:H4"/>
    <mergeCell ref="I4:J4"/>
    <mergeCell ref="K4:K5"/>
    <mergeCell ref="L4:L5"/>
    <mergeCell ref="B12:L42"/>
  </mergeCells>
  <hyperlinks>
    <hyperlink ref="B188" r:id="rId1"/>
    <hyperlink ref="C63" r:id="rId2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BCA-concentration</vt:lpstr>
      <vt:lpstr>MAPK_WesternBlot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</dc:creator>
  <cp:lastModifiedBy>Ondřej </cp:lastModifiedBy>
  <dcterms:created xsi:type="dcterms:W3CDTF">2015-10-08T06:01:14Z</dcterms:created>
  <dcterms:modified xsi:type="dcterms:W3CDTF">2015-11-27T20:25:40Z</dcterms:modified>
</cp:coreProperties>
</file>