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takova\Documents\Vyuka\Vicerozmerky a AKD\Vicerozmerky cviceni\2018\cv07_triky\"/>
    </mc:Choice>
  </mc:AlternateContent>
  <bookViews>
    <workbookView xWindow="0" yWindow="0" windowWidth="19155" windowHeight="7005"/>
  </bookViews>
  <sheets>
    <sheet name="Data" sheetId="1" r:id="rId1"/>
    <sheet name="Vysvětlivky" sheetId="2" r:id="rId2"/>
    <sheet name="kont" sheetId="4" r:id="rId3"/>
    <sheet name="kont_s_procenty" sheetId="5" r:id="rId4"/>
  </sheets>
  <definedNames>
    <definedName name="_xlnm._FilterDatabase" localSheetId="0" hidden="1">Data!$A$1:$R$18</definedName>
  </definedNames>
  <calcPr calcId="162913"/>
  <pivotCaches>
    <pivotCache cacheId="1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2" i="1"/>
  <c r="M4" i="5" l="1"/>
  <c r="H4" i="5"/>
  <c r="H3" i="5"/>
  <c r="M3" i="5" s="1"/>
  <c r="L2" i="5"/>
  <c r="K2" i="5"/>
  <c r="J4" i="5"/>
  <c r="J3" i="5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" i="1"/>
  <c r="L3" i="5"/>
  <c r="G3" i="5"/>
  <c r="G4" i="5"/>
  <c r="L4" i="5" s="1"/>
  <c r="F4" i="5"/>
  <c r="K4" i="5" s="1"/>
  <c r="F3" i="5"/>
  <c r="K3" i="5" s="1"/>
  <c r="L15" i="1" l="1"/>
  <c r="L12" i="1"/>
  <c r="L13" i="1"/>
  <c r="L14" i="1"/>
  <c r="L18" i="1"/>
  <c r="L16" i="1"/>
  <c r="L17" i="1"/>
  <c r="L8" i="1"/>
  <c r="L9" i="1"/>
  <c r="L10" i="1"/>
  <c r="L6" i="1"/>
  <c r="L7" i="1"/>
  <c r="L4" i="1"/>
  <c r="L5" i="1"/>
  <c r="L3" i="1"/>
  <c r="L2" i="1"/>
  <c r="L11" i="1"/>
</calcChain>
</file>

<file path=xl/sharedStrings.xml><?xml version="1.0" encoding="utf-8"?>
<sst xmlns="http://schemas.openxmlformats.org/spreadsheetml/2006/main" count="164" uniqueCount="73">
  <si>
    <t>ID pacienta</t>
  </si>
  <si>
    <t>Pohlaví</t>
  </si>
  <si>
    <t>001-09-01-P</t>
  </si>
  <si>
    <t>Muž</t>
  </si>
  <si>
    <t>ANO</t>
  </si>
  <si>
    <t>002-28-05-P</t>
  </si>
  <si>
    <t>003-28-06-P</t>
  </si>
  <si>
    <t>004-28-07-P</t>
  </si>
  <si>
    <t>NE</t>
  </si>
  <si>
    <t>005-28-08-P</t>
  </si>
  <si>
    <t>007-28-10-P</t>
  </si>
  <si>
    <t>008-28-11-P</t>
  </si>
  <si>
    <t>009-28-12-P</t>
  </si>
  <si>
    <t>Žena</t>
  </si>
  <si>
    <t>025-02-30-P</t>
  </si>
  <si>
    <t>026-02-31-P</t>
  </si>
  <si>
    <t>027-02-32-P</t>
  </si>
  <si>
    <t>028-10-26-P</t>
  </si>
  <si>
    <t>029-09-14-P</t>
  </si>
  <si>
    <t>030-09-15-P</t>
  </si>
  <si>
    <t>031-09-16-P</t>
  </si>
  <si>
    <t>032-02-34-P</t>
  </si>
  <si>
    <t>033-07-06-P</t>
  </si>
  <si>
    <t>Atopický exém</t>
  </si>
  <si>
    <t>Tep. frekv.</t>
  </si>
  <si>
    <t>Krevní tlak</t>
  </si>
  <si>
    <t>120/75</t>
  </si>
  <si>
    <t>185/95</t>
  </si>
  <si>
    <t>140/80</t>
  </si>
  <si>
    <t>115/65</t>
  </si>
  <si>
    <t>125/80</t>
  </si>
  <si>
    <t>120/80</t>
  </si>
  <si>
    <t>110/65</t>
  </si>
  <si>
    <t>130/85</t>
  </si>
  <si>
    <t>150/95</t>
  </si>
  <si>
    <t>110/60</t>
  </si>
  <si>
    <t>135/85</t>
  </si>
  <si>
    <t>115/70</t>
  </si>
  <si>
    <t>145/90</t>
  </si>
  <si>
    <t>Jméno</t>
  </si>
  <si>
    <t>Datum narození</t>
  </si>
  <si>
    <t>Hmotnost</t>
  </si>
  <si>
    <t>120//80</t>
  </si>
  <si>
    <t>Výška (cm)</t>
  </si>
  <si>
    <t>cm</t>
  </si>
  <si>
    <t>kg</t>
  </si>
  <si>
    <t>mm Hg</t>
  </si>
  <si>
    <t>za min</t>
  </si>
  <si>
    <t>ANO/NE</t>
  </si>
  <si>
    <t>MUŽ/ŽENA</t>
  </si>
  <si>
    <t>den.měsíc.rok</t>
  </si>
  <si>
    <t>Jméno Příjmění</t>
  </si>
  <si>
    <t>kód ze ZZ</t>
  </si>
  <si>
    <t>MUŽ/ŽENA …………………………………………………………………</t>
  </si>
  <si>
    <t>At exem pozn</t>
  </si>
  <si>
    <t>neznáme</t>
  </si>
  <si>
    <t>Syst TK</t>
  </si>
  <si>
    <t>Diast TK</t>
  </si>
  <si>
    <t>Rozdíl tlaků</t>
  </si>
  <si>
    <t>Výška (m)</t>
  </si>
  <si>
    <t>Popisky řádků</t>
  </si>
  <si>
    <t>(prázdné)</t>
  </si>
  <si>
    <t>Celkový součet</t>
  </si>
  <si>
    <t>Počet z ID pacienta</t>
  </si>
  <si>
    <t>Popisky sloupců</t>
  </si>
  <si>
    <t>pořadí</t>
  </si>
  <si>
    <t>NA</t>
  </si>
  <si>
    <t>ST</t>
  </si>
  <si>
    <t>DT</t>
  </si>
  <si>
    <t>ST_kategorie</t>
  </si>
  <si>
    <t>Atopický ekzém</t>
  </si>
  <si>
    <t>Neznámo</t>
  </si>
  <si>
    <t>ST_kategorie2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</si>
</sst>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numFmt numFmtId="0" formatCode="General"/>
    </dxf>
    <dxf>
      <numFmt numFmtId="165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ritakova" refreshedDate="43437.715438888888" createdVersion="6" refreshedVersion="6" minRefreshableVersion="3" recordCount="19">
  <cacheSource type="worksheet">
    <worksheetSource ref="A1:M1048576" sheet="Data"/>
  </cacheSource>
  <cacheFields count="13">
    <cacheField name="ID pacienta" numFmtId="0">
      <sharedItems containsBlank="1"/>
    </cacheField>
    <cacheField name="Datum narození" numFmtId="14">
      <sharedItems containsNonDate="0" containsDate="1" containsString="0" containsBlank="1" minDate="1952-08-05T00:00:00" maxDate="1998-04-17T00:00:00"/>
    </cacheField>
    <cacheField name="Pohlaví" numFmtId="0">
      <sharedItems containsBlank="1" count="3">
        <s v="Žena"/>
        <s v="Muž"/>
        <m/>
      </sharedItems>
    </cacheField>
    <cacheField name="Atopický exém" numFmtId="0">
      <sharedItems containsBlank="1" count="3">
        <s v="NE"/>
        <m/>
        <s v="ANO"/>
      </sharedItems>
    </cacheField>
    <cacheField name="At exem pozn" numFmtId="0">
      <sharedItems containsBlank="1"/>
    </cacheField>
    <cacheField name="Tep. frekv." numFmtId="0">
      <sharedItems containsString="0" containsBlank="1" containsNumber="1" containsInteger="1" minValue="79" maxValue="102"/>
    </cacheField>
    <cacheField name="Krevní tlak" numFmtId="0">
      <sharedItems containsBlank="1"/>
    </cacheField>
    <cacheField name="Výška (cm)" numFmtId="0">
      <sharedItems containsString="0" containsBlank="1" containsNumber="1" containsInteger="1" minValue="158" maxValue="190"/>
    </cacheField>
    <cacheField name="Hmotnost" numFmtId="0">
      <sharedItems containsString="0" containsBlank="1" containsNumber="1" containsInteger="1" minValue="51" maxValue="110"/>
    </cacheField>
    <cacheField name="Syst TK" numFmtId="164">
      <sharedItems containsString="0" containsBlank="1" containsNumber="1" containsInteger="1" minValue="110" maxValue="185"/>
    </cacheField>
    <cacheField name="Diast TK" numFmtId="0">
      <sharedItems containsString="0" containsBlank="1" containsNumber="1" containsInteger="1" minValue="60" maxValue="95"/>
    </cacheField>
    <cacheField name="Rozdíl tlaků" numFmtId="0">
      <sharedItems containsString="0" containsBlank="1" containsNumber="1" containsInteger="1" minValue="40" maxValue="90"/>
    </cacheField>
    <cacheField name="Výška (m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033-07-06-P"/>
    <d v="1958-01-07T00:00:00"/>
    <x v="0"/>
    <x v="0"/>
    <m/>
    <n v="87"/>
    <s v="110/65"/>
    <n v="162"/>
    <n v="54"/>
    <n v="110"/>
    <n v="65"/>
    <n v="45"/>
    <m/>
  </r>
  <r>
    <s v="032-02-34-P"/>
    <d v="1962-12-26T00:00:00"/>
    <x v="0"/>
    <x v="1"/>
    <s v="neznáme"/>
    <n v="83"/>
    <s v="125/80"/>
    <n v="175"/>
    <n v="70"/>
    <n v="125"/>
    <n v="80"/>
    <n v="45"/>
    <m/>
  </r>
  <r>
    <s v="030-09-15-P"/>
    <d v="1974-04-18T00:00:00"/>
    <x v="0"/>
    <x v="0"/>
    <m/>
    <n v="90"/>
    <s v="130/85"/>
    <n v="165"/>
    <n v="64"/>
    <n v="130"/>
    <n v="85"/>
    <n v="45"/>
    <m/>
  </r>
  <r>
    <s v="031-09-16-P"/>
    <d v="1977-11-11T00:00:00"/>
    <x v="0"/>
    <x v="0"/>
    <m/>
    <n v="87"/>
    <s v="120/80"/>
    <n v="160"/>
    <n v="57"/>
    <n v="120"/>
    <n v="80"/>
    <n v="40"/>
    <m/>
  </r>
  <r>
    <s v="028-10-26-P"/>
    <d v="1986-03-06T00:00:00"/>
    <x v="0"/>
    <x v="2"/>
    <m/>
    <n v="97"/>
    <s v="120/75"/>
    <n v="164"/>
    <n v="62"/>
    <n v="120"/>
    <n v="75"/>
    <n v="45"/>
    <m/>
  </r>
  <r>
    <s v="029-09-14-P"/>
    <d v="1987-05-07T00:00:00"/>
    <x v="0"/>
    <x v="0"/>
    <m/>
    <n v="102"/>
    <s v="110/60"/>
    <n v="171"/>
    <n v="59"/>
    <n v="110"/>
    <n v="60"/>
    <n v="50"/>
    <m/>
  </r>
  <r>
    <s v="025-02-30-P"/>
    <d v="1988-04-06T00:00:00"/>
    <x v="0"/>
    <x v="2"/>
    <m/>
    <n v="97"/>
    <s v="145/90"/>
    <n v="175"/>
    <n v="80"/>
    <n v="145"/>
    <n v="90"/>
    <n v="55"/>
    <m/>
  </r>
  <r>
    <s v="026-02-31-P"/>
    <d v="1993-06-18T00:00:00"/>
    <x v="0"/>
    <x v="2"/>
    <m/>
    <n v="85"/>
    <s v="150/95"/>
    <n v="162"/>
    <n v="55"/>
    <n v="150"/>
    <n v="95"/>
    <n v="55"/>
    <m/>
  </r>
  <r>
    <s v="027-02-32-P"/>
    <d v="1998-04-16T00:00:00"/>
    <x v="0"/>
    <x v="2"/>
    <m/>
    <n v="95"/>
    <s v="120//80"/>
    <n v="158"/>
    <n v="51"/>
    <n v="120"/>
    <n v="80"/>
    <n v="40"/>
    <m/>
  </r>
  <r>
    <s v="001-09-01-P"/>
    <d v="1952-08-05T00:00:00"/>
    <x v="1"/>
    <x v="2"/>
    <m/>
    <n v="85"/>
    <s v="140/80"/>
    <n v="185"/>
    <n v="108"/>
    <n v="140"/>
    <n v="80"/>
    <n v="60"/>
    <m/>
  </r>
  <r>
    <s v="003-28-06-P"/>
    <d v="1957-10-04T00:00:00"/>
    <x v="1"/>
    <x v="2"/>
    <m/>
    <n v="99"/>
    <s v="115/65"/>
    <n v="174"/>
    <n v="92"/>
    <n v="115"/>
    <n v="65"/>
    <n v="50"/>
    <m/>
  </r>
  <r>
    <s v="004-28-07-P"/>
    <d v="1965-06-09T00:00:00"/>
    <x v="1"/>
    <x v="2"/>
    <m/>
    <n v="79"/>
    <s v="185/95"/>
    <n v="169"/>
    <n v="84"/>
    <n v="185"/>
    <n v="95"/>
    <n v="90"/>
    <m/>
  </r>
  <r>
    <s v="005-28-08-P"/>
    <d v="1971-12-27T00:00:00"/>
    <x v="1"/>
    <x v="2"/>
    <m/>
    <n v="86"/>
    <s v="125/80"/>
    <n v="187"/>
    <n v="75"/>
    <n v="125"/>
    <n v="80"/>
    <n v="45"/>
    <m/>
  </r>
  <r>
    <s v="002-28-05-P"/>
    <d v="1978-09-25T00:00:00"/>
    <x v="1"/>
    <x v="2"/>
    <m/>
    <n v="98"/>
    <s v="120/75"/>
    <n v="190"/>
    <n v="110"/>
    <n v="120"/>
    <n v="75"/>
    <n v="45"/>
    <m/>
  </r>
  <r>
    <s v="008-28-11-P"/>
    <d v="1986-07-09T00:00:00"/>
    <x v="1"/>
    <x v="0"/>
    <m/>
    <n v="80"/>
    <s v="115/70"/>
    <n v="189"/>
    <n v="90"/>
    <n v="115"/>
    <n v="70"/>
    <n v="45"/>
    <m/>
  </r>
  <r>
    <s v="009-28-12-P"/>
    <d v="1991-02-08T00:00:00"/>
    <x v="1"/>
    <x v="0"/>
    <m/>
    <n v="92"/>
    <s v="120/80"/>
    <n v="172"/>
    <n v="78"/>
    <n v="120"/>
    <n v="80"/>
    <n v="40"/>
    <m/>
  </r>
  <r>
    <s v="007-28-10-P"/>
    <d v="1995-10-05T00:00:00"/>
    <x v="1"/>
    <x v="0"/>
    <m/>
    <n v="85"/>
    <s v="135/85"/>
    <n v="159"/>
    <n v="62"/>
    <n v="135"/>
    <n v="85"/>
    <n v="50"/>
    <m/>
  </r>
  <r>
    <m/>
    <m/>
    <x v="2"/>
    <x v="1"/>
    <m/>
    <m/>
    <m/>
    <m/>
    <m/>
    <m/>
    <m/>
    <m/>
    <m/>
  </r>
  <r>
    <m/>
    <m/>
    <x v="2"/>
    <x v="1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1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E8" firstHeaderRow="1" firstDataRow="2" firstDataCol="1"/>
  <pivotFields count="13">
    <pivotField dataField="1" showAll="0"/>
    <pivotField showAll="0"/>
    <pivotField axis="axisRow" showAll="0">
      <items count="4">
        <item x="1"/>
        <item x="0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Počet z ID pacienta" fld="0" subtotal="count" baseField="2" baseItem="0"/>
  </dataFields>
  <formats count="2">
    <format dxfId="6">
      <pivotArea collapsedLevelsAreSubtotals="1" fieldPosition="0">
        <references count="1">
          <reference field="2" count="2">
            <x v="0"/>
            <x v="1"/>
          </reference>
        </references>
      </pivotArea>
    </format>
    <format dxfId="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140625" customWidth="1"/>
    <col min="2" max="2" width="15.7109375" style="1" customWidth="1"/>
    <col min="4" max="5" width="16.5703125" customWidth="1"/>
    <col min="6" max="6" width="10.85546875" customWidth="1"/>
    <col min="7" max="7" width="11" customWidth="1"/>
    <col min="8" max="8" width="11.5703125" customWidth="1"/>
    <col min="9" max="9" width="10.42578125" customWidth="1"/>
    <col min="10" max="10" width="18.28515625" style="5" customWidth="1"/>
    <col min="11" max="11" width="14.42578125" customWidth="1"/>
    <col min="12" max="12" width="11.7109375" customWidth="1"/>
    <col min="15" max="15" width="8.85546875" customWidth="1"/>
    <col min="21" max="21" width="11.28515625" bestFit="1" customWidth="1"/>
  </cols>
  <sheetData>
    <row r="1" spans="1:22" x14ac:dyDescent="0.25">
      <c r="A1" s="2" t="s">
        <v>0</v>
      </c>
      <c r="B1" s="3" t="s">
        <v>40</v>
      </c>
      <c r="C1" s="2" t="s">
        <v>1</v>
      </c>
      <c r="D1" s="2" t="s">
        <v>23</v>
      </c>
      <c r="E1" s="2" t="s">
        <v>54</v>
      </c>
      <c r="F1" s="2" t="s">
        <v>24</v>
      </c>
      <c r="G1" s="2" t="s">
        <v>25</v>
      </c>
      <c r="H1" s="2" t="s">
        <v>43</v>
      </c>
      <c r="I1" s="2" t="s">
        <v>41</v>
      </c>
      <c r="J1" s="4" t="s">
        <v>56</v>
      </c>
      <c r="K1" s="2" t="s">
        <v>57</v>
      </c>
      <c r="L1" s="2" t="s">
        <v>58</v>
      </c>
      <c r="M1" s="2" t="s">
        <v>59</v>
      </c>
      <c r="N1" s="2" t="s">
        <v>65</v>
      </c>
      <c r="O1" s="2" t="s">
        <v>67</v>
      </c>
      <c r="P1" s="2" t="s">
        <v>68</v>
      </c>
      <c r="Q1" s="2" t="s">
        <v>69</v>
      </c>
      <c r="R1" s="2" t="s">
        <v>72</v>
      </c>
      <c r="S1" s="2"/>
      <c r="U1" s="2" t="s">
        <v>0</v>
      </c>
      <c r="V1" t="s">
        <v>65</v>
      </c>
    </row>
    <row r="2" spans="1:22" x14ac:dyDescent="0.25">
      <c r="A2" t="s">
        <v>22</v>
      </c>
      <c r="B2" s="1">
        <v>21192</v>
      </c>
      <c r="C2" t="s">
        <v>13</v>
      </c>
      <c r="D2" t="s">
        <v>8</v>
      </c>
      <c r="F2">
        <v>87</v>
      </c>
      <c r="G2" t="s">
        <v>32</v>
      </c>
      <c r="H2">
        <v>162</v>
      </c>
      <c r="I2">
        <v>54</v>
      </c>
      <c r="J2" s="5">
        <v>110</v>
      </c>
      <c r="K2">
        <v>65</v>
      </c>
      <c r="L2">
        <f t="shared" ref="L2:L18" si="0">J2-K2</f>
        <v>45</v>
      </c>
      <c r="N2">
        <f t="shared" ref="N2:N18" si="1">VLOOKUP(A2,$U$1:$V$18,2,FALSE)</f>
        <v>1</v>
      </c>
      <c r="O2" s="8">
        <v>110</v>
      </c>
      <c r="P2" t="str">
        <f>RIGHT(G2,2)</f>
        <v>65</v>
      </c>
      <c r="Q2">
        <f>IF(O2&lt;120,1,IF(O2&lt;130,2,3))</f>
        <v>1</v>
      </c>
      <c r="R2">
        <f>IF(O2&lt;120,1,IF(O2&lt;130,2,IF(O2&lt;140,3,4)))</f>
        <v>1</v>
      </c>
      <c r="U2" t="s">
        <v>22</v>
      </c>
      <c r="V2">
        <v>1</v>
      </c>
    </row>
    <row r="3" spans="1:22" x14ac:dyDescent="0.25">
      <c r="A3" t="s">
        <v>21</v>
      </c>
      <c r="B3" s="1">
        <v>23006</v>
      </c>
      <c r="C3" t="s">
        <v>13</v>
      </c>
      <c r="E3" t="s">
        <v>55</v>
      </c>
      <c r="F3">
        <v>83</v>
      </c>
      <c r="G3" t="s">
        <v>30</v>
      </c>
      <c r="H3">
        <v>175</v>
      </c>
      <c r="I3">
        <v>70</v>
      </c>
      <c r="J3" s="5">
        <v>125</v>
      </c>
      <c r="K3">
        <v>80</v>
      </c>
      <c r="L3">
        <f t="shared" si="0"/>
        <v>45</v>
      </c>
      <c r="N3">
        <f t="shared" si="1"/>
        <v>2</v>
      </c>
      <c r="O3" s="8">
        <v>125</v>
      </c>
      <c r="P3" t="str">
        <f t="shared" ref="P3:P18" si="2">RIGHT(G3,2)</f>
        <v>80</v>
      </c>
      <c r="Q3">
        <f t="shared" ref="Q3:Q18" si="3">IF(O3&lt;120,1,IF(O3&lt;130,2,3))</f>
        <v>2</v>
      </c>
      <c r="R3">
        <f t="shared" ref="R3:R18" si="4">IF(O3&lt;120,1,IF(O3&lt;130,2,IF(O3&lt;140,3,4)))</f>
        <v>2</v>
      </c>
      <c r="U3" t="s">
        <v>21</v>
      </c>
      <c r="V3">
        <v>2</v>
      </c>
    </row>
    <row r="4" spans="1:22" x14ac:dyDescent="0.25">
      <c r="A4" t="s">
        <v>19</v>
      </c>
      <c r="B4" s="1">
        <v>27137</v>
      </c>
      <c r="C4" t="s">
        <v>13</v>
      </c>
      <c r="D4" t="s">
        <v>8</v>
      </c>
      <c r="F4">
        <v>90</v>
      </c>
      <c r="G4" t="s">
        <v>33</v>
      </c>
      <c r="H4">
        <v>165</v>
      </c>
      <c r="I4">
        <v>64</v>
      </c>
      <c r="J4" s="5">
        <v>130</v>
      </c>
      <c r="K4">
        <v>85</v>
      </c>
      <c r="L4">
        <f t="shared" si="0"/>
        <v>45</v>
      </c>
      <c r="N4">
        <f t="shared" si="1"/>
        <v>3</v>
      </c>
      <c r="O4" s="8">
        <v>130</v>
      </c>
      <c r="P4" t="str">
        <f t="shared" si="2"/>
        <v>85</v>
      </c>
      <c r="Q4">
        <f t="shared" si="3"/>
        <v>3</v>
      </c>
      <c r="R4">
        <f t="shared" si="4"/>
        <v>3</v>
      </c>
      <c r="U4" t="s">
        <v>19</v>
      </c>
      <c r="V4">
        <v>3</v>
      </c>
    </row>
    <row r="5" spans="1:22" x14ac:dyDescent="0.25">
      <c r="A5" t="s">
        <v>20</v>
      </c>
      <c r="B5" s="1">
        <v>28440</v>
      </c>
      <c r="C5" t="s">
        <v>13</v>
      </c>
      <c r="D5" t="s">
        <v>8</v>
      </c>
      <c r="F5">
        <v>87</v>
      </c>
      <c r="G5" t="s">
        <v>31</v>
      </c>
      <c r="H5">
        <v>160</v>
      </c>
      <c r="I5">
        <v>57</v>
      </c>
      <c r="J5" s="5">
        <v>120</v>
      </c>
      <c r="K5">
        <v>80</v>
      </c>
      <c r="L5">
        <f t="shared" si="0"/>
        <v>40</v>
      </c>
      <c r="N5">
        <f t="shared" si="1"/>
        <v>4</v>
      </c>
      <c r="O5" s="8">
        <v>120</v>
      </c>
      <c r="P5" t="str">
        <f t="shared" si="2"/>
        <v>80</v>
      </c>
      <c r="Q5">
        <f t="shared" si="3"/>
        <v>2</v>
      </c>
      <c r="R5">
        <f t="shared" si="4"/>
        <v>2</v>
      </c>
      <c r="U5" t="s">
        <v>20</v>
      </c>
      <c r="V5">
        <v>4</v>
      </c>
    </row>
    <row r="6" spans="1:22" x14ac:dyDescent="0.25">
      <c r="A6" t="s">
        <v>17</v>
      </c>
      <c r="B6" s="1">
        <v>31477</v>
      </c>
      <c r="C6" t="s">
        <v>13</v>
      </c>
      <c r="D6" t="s">
        <v>4</v>
      </c>
      <c r="F6">
        <v>97</v>
      </c>
      <c r="G6" t="s">
        <v>26</v>
      </c>
      <c r="H6">
        <v>164</v>
      </c>
      <c r="I6">
        <v>62</v>
      </c>
      <c r="J6" s="5">
        <v>120</v>
      </c>
      <c r="K6">
        <v>75</v>
      </c>
      <c r="L6">
        <f t="shared" si="0"/>
        <v>45</v>
      </c>
      <c r="N6">
        <f t="shared" si="1"/>
        <v>5</v>
      </c>
      <c r="O6" s="8">
        <v>120</v>
      </c>
      <c r="P6" t="str">
        <f t="shared" si="2"/>
        <v>75</v>
      </c>
      <c r="Q6">
        <f t="shared" si="3"/>
        <v>2</v>
      </c>
      <c r="R6">
        <f t="shared" si="4"/>
        <v>2</v>
      </c>
      <c r="U6" t="s">
        <v>17</v>
      </c>
      <c r="V6">
        <v>5</v>
      </c>
    </row>
    <row r="7" spans="1:22" x14ac:dyDescent="0.25">
      <c r="A7" t="s">
        <v>18</v>
      </c>
      <c r="B7" s="1">
        <v>31904</v>
      </c>
      <c r="C7" t="s">
        <v>13</v>
      </c>
      <c r="D7" t="s">
        <v>8</v>
      </c>
      <c r="F7">
        <v>102</v>
      </c>
      <c r="G7" t="s">
        <v>35</v>
      </c>
      <c r="H7">
        <v>171</v>
      </c>
      <c r="I7">
        <v>59</v>
      </c>
      <c r="J7" s="5">
        <v>110</v>
      </c>
      <c r="K7">
        <v>60</v>
      </c>
      <c r="L7">
        <f t="shared" si="0"/>
        <v>50</v>
      </c>
      <c r="N7">
        <f t="shared" si="1"/>
        <v>6</v>
      </c>
      <c r="O7" s="8">
        <v>110</v>
      </c>
      <c r="P7" t="str">
        <f t="shared" si="2"/>
        <v>60</v>
      </c>
      <c r="Q7">
        <f t="shared" si="3"/>
        <v>1</v>
      </c>
      <c r="R7">
        <f t="shared" si="4"/>
        <v>1</v>
      </c>
      <c r="U7" t="s">
        <v>18</v>
      </c>
      <c r="V7">
        <v>6</v>
      </c>
    </row>
    <row r="8" spans="1:22" x14ac:dyDescent="0.25">
      <c r="A8" t="s">
        <v>14</v>
      </c>
      <c r="B8" s="1">
        <v>32239</v>
      </c>
      <c r="C8" t="s">
        <v>13</v>
      </c>
      <c r="D8" t="s">
        <v>4</v>
      </c>
      <c r="F8">
        <v>97</v>
      </c>
      <c r="G8" t="s">
        <v>38</v>
      </c>
      <c r="H8">
        <v>175</v>
      </c>
      <c r="I8">
        <v>80</v>
      </c>
      <c r="J8" s="5">
        <v>145</v>
      </c>
      <c r="K8">
        <v>90</v>
      </c>
      <c r="L8">
        <f t="shared" si="0"/>
        <v>55</v>
      </c>
      <c r="N8">
        <f t="shared" si="1"/>
        <v>7</v>
      </c>
      <c r="O8" s="8">
        <v>145</v>
      </c>
      <c r="P8" t="str">
        <f t="shared" si="2"/>
        <v>90</v>
      </c>
      <c r="Q8">
        <f t="shared" si="3"/>
        <v>3</v>
      </c>
      <c r="R8">
        <f t="shared" si="4"/>
        <v>4</v>
      </c>
      <c r="U8" t="s">
        <v>14</v>
      </c>
      <c r="V8">
        <v>7</v>
      </c>
    </row>
    <row r="9" spans="1:22" x14ac:dyDescent="0.25">
      <c r="A9" t="s">
        <v>15</v>
      </c>
      <c r="B9" s="1">
        <v>34138</v>
      </c>
      <c r="C9" t="s">
        <v>13</v>
      </c>
      <c r="D9" t="s">
        <v>4</v>
      </c>
      <c r="F9">
        <v>85</v>
      </c>
      <c r="G9" t="s">
        <v>34</v>
      </c>
      <c r="H9">
        <v>162</v>
      </c>
      <c r="I9">
        <v>55</v>
      </c>
      <c r="J9" s="5">
        <v>150</v>
      </c>
      <c r="K9">
        <v>95</v>
      </c>
      <c r="L9">
        <f t="shared" si="0"/>
        <v>55</v>
      </c>
      <c r="N9">
        <f t="shared" si="1"/>
        <v>8</v>
      </c>
      <c r="O9" s="8">
        <v>150</v>
      </c>
      <c r="P9" t="str">
        <f t="shared" si="2"/>
        <v>95</v>
      </c>
      <c r="Q9">
        <f t="shared" si="3"/>
        <v>3</v>
      </c>
      <c r="R9">
        <f t="shared" si="4"/>
        <v>4</v>
      </c>
      <c r="U9" t="s">
        <v>15</v>
      </c>
      <c r="V9">
        <v>8</v>
      </c>
    </row>
    <row r="10" spans="1:22" x14ac:dyDescent="0.25">
      <c r="A10" t="s">
        <v>16</v>
      </c>
      <c r="B10" s="1">
        <v>35901</v>
      </c>
      <c r="C10" t="s">
        <v>13</v>
      </c>
      <c r="D10" t="s">
        <v>4</v>
      </c>
      <c r="F10">
        <v>95</v>
      </c>
      <c r="G10" t="s">
        <v>42</v>
      </c>
      <c r="H10">
        <v>158</v>
      </c>
      <c r="I10">
        <v>51</v>
      </c>
      <c r="J10" s="5">
        <v>120</v>
      </c>
      <c r="K10">
        <v>80</v>
      </c>
      <c r="L10">
        <f t="shared" si="0"/>
        <v>40</v>
      </c>
      <c r="N10">
        <f t="shared" si="1"/>
        <v>9</v>
      </c>
      <c r="O10" s="8">
        <v>120</v>
      </c>
      <c r="P10" t="str">
        <f t="shared" si="2"/>
        <v>80</v>
      </c>
      <c r="Q10">
        <f t="shared" si="3"/>
        <v>2</v>
      </c>
      <c r="R10">
        <f t="shared" si="4"/>
        <v>2</v>
      </c>
      <c r="U10" t="s">
        <v>16</v>
      </c>
      <c r="V10">
        <v>9</v>
      </c>
    </row>
    <row r="11" spans="1:22" x14ac:dyDescent="0.25">
      <c r="A11" t="s">
        <v>2</v>
      </c>
      <c r="B11" s="1">
        <v>19211</v>
      </c>
      <c r="C11" t="s">
        <v>3</v>
      </c>
      <c r="D11" t="s">
        <v>4</v>
      </c>
      <c r="F11">
        <v>85</v>
      </c>
      <c r="G11" t="s">
        <v>28</v>
      </c>
      <c r="H11">
        <v>185</v>
      </c>
      <c r="I11">
        <v>108</v>
      </c>
      <c r="J11" s="5">
        <v>140</v>
      </c>
      <c r="K11">
        <v>80</v>
      </c>
      <c r="L11">
        <f t="shared" si="0"/>
        <v>60</v>
      </c>
      <c r="N11" t="str">
        <f t="shared" si="1"/>
        <v>NA</v>
      </c>
      <c r="O11" s="8">
        <v>140</v>
      </c>
      <c r="P11" t="str">
        <f t="shared" si="2"/>
        <v>80</v>
      </c>
      <c r="Q11">
        <f t="shared" si="3"/>
        <v>3</v>
      </c>
      <c r="R11">
        <f t="shared" si="4"/>
        <v>4</v>
      </c>
      <c r="U11" t="s">
        <v>2</v>
      </c>
      <c r="V11" t="s">
        <v>66</v>
      </c>
    </row>
    <row r="12" spans="1:22" x14ac:dyDescent="0.25">
      <c r="A12" t="s">
        <v>6</v>
      </c>
      <c r="B12" s="1">
        <v>21097</v>
      </c>
      <c r="C12" t="s">
        <v>3</v>
      </c>
      <c r="D12" t="s">
        <v>4</v>
      </c>
      <c r="F12">
        <v>99</v>
      </c>
      <c r="G12" t="s">
        <v>29</v>
      </c>
      <c r="H12">
        <v>174</v>
      </c>
      <c r="I12">
        <v>92</v>
      </c>
      <c r="J12" s="5">
        <v>115</v>
      </c>
      <c r="K12">
        <v>65</v>
      </c>
      <c r="L12">
        <f t="shared" si="0"/>
        <v>50</v>
      </c>
      <c r="N12">
        <f t="shared" si="1"/>
        <v>11</v>
      </c>
      <c r="O12" s="8">
        <v>115</v>
      </c>
      <c r="P12" t="str">
        <f t="shared" si="2"/>
        <v>65</v>
      </c>
      <c r="Q12">
        <f t="shared" si="3"/>
        <v>1</v>
      </c>
      <c r="R12">
        <f t="shared" si="4"/>
        <v>1</v>
      </c>
      <c r="U12" t="s">
        <v>6</v>
      </c>
      <c r="V12">
        <v>11</v>
      </c>
    </row>
    <row r="13" spans="1:22" x14ac:dyDescent="0.25">
      <c r="A13" t="s">
        <v>7</v>
      </c>
      <c r="B13" s="1">
        <v>23902</v>
      </c>
      <c r="C13" t="s">
        <v>3</v>
      </c>
      <c r="D13" t="s">
        <v>4</v>
      </c>
      <c r="F13">
        <v>79</v>
      </c>
      <c r="G13" t="s">
        <v>27</v>
      </c>
      <c r="H13">
        <v>169</v>
      </c>
      <c r="I13">
        <v>84</v>
      </c>
      <c r="J13" s="5">
        <v>185</v>
      </c>
      <c r="K13">
        <v>95</v>
      </c>
      <c r="L13">
        <f t="shared" si="0"/>
        <v>90</v>
      </c>
      <c r="N13">
        <f t="shared" si="1"/>
        <v>12</v>
      </c>
      <c r="O13" s="8">
        <v>185</v>
      </c>
      <c r="P13" t="str">
        <f t="shared" si="2"/>
        <v>95</v>
      </c>
      <c r="Q13">
        <f t="shared" si="3"/>
        <v>3</v>
      </c>
      <c r="R13">
        <f t="shared" si="4"/>
        <v>4</v>
      </c>
      <c r="U13" t="s">
        <v>7</v>
      </c>
      <c r="V13">
        <v>12</v>
      </c>
    </row>
    <row r="14" spans="1:22" x14ac:dyDescent="0.25">
      <c r="A14" t="s">
        <v>9</v>
      </c>
      <c r="B14" s="1">
        <v>26294</v>
      </c>
      <c r="C14" t="s">
        <v>3</v>
      </c>
      <c r="D14" t="s">
        <v>4</v>
      </c>
      <c r="F14">
        <v>86</v>
      </c>
      <c r="G14" t="s">
        <v>30</v>
      </c>
      <c r="H14">
        <v>187</v>
      </c>
      <c r="I14">
        <v>75</v>
      </c>
      <c r="J14" s="5">
        <v>125</v>
      </c>
      <c r="K14">
        <v>80</v>
      </c>
      <c r="L14">
        <f t="shared" si="0"/>
        <v>45</v>
      </c>
      <c r="N14">
        <f t="shared" si="1"/>
        <v>13</v>
      </c>
      <c r="O14" s="8">
        <v>125</v>
      </c>
      <c r="P14" t="str">
        <f t="shared" si="2"/>
        <v>80</v>
      </c>
      <c r="Q14">
        <f t="shared" si="3"/>
        <v>2</v>
      </c>
      <c r="R14">
        <f t="shared" si="4"/>
        <v>2</v>
      </c>
      <c r="U14" t="s">
        <v>9</v>
      </c>
      <c r="V14">
        <v>13</v>
      </c>
    </row>
    <row r="15" spans="1:22" x14ac:dyDescent="0.25">
      <c r="A15" t="s">
        <v>5</v>
      </c>
      <c r="B15" s="1">
        <v>28758</v>
      </c>
      <c r="C15" t="s">
        <v>3</v>
      </c>
      <c r="D15" t="s">
        <v>4</v>
      </c>
      <c r="F15">
        <v>98</v>
      </c>
      <c r="G15" t="s">
        <v>26</v>
      </c>
      <c r="H15">
        <v>190</v>
      </c>
      <c r="I15">
        <v>110</v>
      </c>
      <c r="J15" s="5">
        <v>120</v>
      </c>
      <c r="K15">
        <v>75</v>
      </c>
      <c r="L15">
        <f t="shared" si="0"/>
        <v>45</v>
      </c>
      <c r="N15">
        <f t="shared" si="1"/>
        <v>15</v>
      </c>
      <c r="O15" s="8">
        <v>120</v>
      </c>
      <c r="P15" t="str">
        <f t="shared" si="2"/>
        <v>75</v>
      </c>
      <c r="Q15">
        <f t="shared" si="3"/>
        <v>2</v>
      </c>
      <c r="R15">
        <f t="shared" si="4"/>
        <v>2</v>
      </c>
      <c r="U15" t="s">
        <v>5</v>
      </c>
      <c r="V15">
        <v>15</v>
      </c>
    </row>
    <row r="16" spans="1:22" x14ac:dyDescent="0.25">
      <c r="A16" t="s">
        <v>11</v>
      </c>
      <c r="B16" s="1">
        <v>31602</v>
      </c>
      <c r="C16" t="s">
        <v>3</v>
      </c>
      <c r="D16" t="s">
        <v>8</v>
      </c>
      <c r="F16">
        <v>80</v>
      </c>
      <c r="G16" t="s">
        <v>37</v>
      </c>
      <c r="H16">
        <v>189</v>
      </c>
      <c r="I16">
        <v>90</v>
      </c>
      <c r="J16" s="5">
        <v>115</v>
      </c>
      <c r="K16">
        <v>70</v>
      </c>
      <c r="L16">
        <f t="shared" si="0"/>
        <v>45</v>
      </c>
      <c r="N16">
        <f t="shared" si="1"/>
        <v>16</v>
      </c>
      <c r="O16" s="8">
        <v>115</v>
      </c>
      <c r="P16" t="str">
        <f t="shared" si="2"/>
        <v>70</v>
      </c>
      <c r="Q16">
        <f t="shared" si="3"/>
        <v>1</v>
      </c>
      <c r="R16">
        <f t="shared" si="4"/>
        <v>1</v>
      </c>
      <c r="U16" t="s">
        <v>11</v>
      </c>
      <c r="V16">
        <v>16</v>
      </c>
    </row>
    <row r="17" spans="1:22" x14ac:dyDescent="0.25">
      <c r="A17" t="s">
        <v>12</v>
      </c>
      <c r="B17" s="1">
        <v>33277</v>
      </c>
      <c r="C17" t="s">
        <v>3</v>
      </c>
      <c r="D17" t="s">
        <v>8</v>
      </c>
      <c r="F17">
        <v>92</v>
      </c>
      <c r="G17" t="s">
        <v>31</v>
      </c>
      <c r="H17">
        <v>172</v>
      </c>
      <c r="I17">
        <v>78</v>
      </c>
      <c r="J17" s="5">
        <v>120</v>
      </c>
      <c r="K17">
        <v>80</v>
      </c>
      <c r="L17">
        <f t="shared" si="0"/>
        <v>40</v>
      </c>
      <c r="N17">
        <f t="shared" si="1"/>
        <v>17</v>
      </c>
      <c r="O17" s="8">
        <v>120</v>
      </c>
      <c r="P17" t="str">
        <f t="shared" si="2"/>
        <v>80</v>
      </c>
      <c r="Q17">
        <f t="shared" si="3"/>
        <v>2</v>
      </c>
      <c r="R17">
        <f t="shared" si="4"/>
        <v>2</v>
      </c>
      <c r="U17" t="s">
        <v>12</v>
      </c>
      <c r="V17">
        <v>17</v>
      </c>
    </row>
    <row r="18" spans="1:22" x14ac:dyDescent="0.25">
      <c r="A18" t="s">
        <v>10</v>
      </c>
      <c r="B18" s="1">
        <v>34977</v>
      </c>
      <c r="C18" t="s">
        <v>3</v>
      </c>
      <c r="D18" t="s">
        <v>8</v>
      </c>
      <c r="F18">
        <v>85</v>
      </c>
      <c r="G18" t="s">
        <v>36</v>
      </c>
      <c r="H18">
        <v>159</v>
      </c>
      <c r="I18">
        <v>62</v>
      </c>
      <c r="J18" s="5">
        <v>135</v>
      </c>
      <c r="K18">
        <v>85</v>
      </c>
      <c r="L18">
        <f t="shared" si="0"/>
        <v>50</v>
      </c>
      <c r="N18">
        <f t="shared" si="1"/>
        <v>18</v>
      </c>
      <c r="O18" s="8">
        <v>135</v>
      </c>
      <c r="P18" t="str">
        <f t="shared" si="2"/>
        <v>85</v>
      </c>
      <c r="Q18">
        <f t="shared" si="3"/>
        <v>3</v>
      </c>
      <c r="R18">
        <f t="shared" si="4"/>
        <v>3</v>
      </c>
      <c r="U18" t="s">
        <v>10</v>
      </c>
      <c r="V18">
        <v>18</v>
      </c>
    </row>
  </sheetData>
  <autoFilter ref="A1:R18"/>
  <conditionalFormatting sqref="H2:H1048576">
    <cfRule type="cellIs" dxfId="4" priority="20" operator="greaterThan">
      <formula>180</formula>
    </cfRule>
  </conditionalFormatting>
  <conditionalFormatting sqref="H2:H18">
    <cfRule type="cellIs" dxfId="3" priority="19" operator="greaterThan">
      <formula>188</formula>
    </cfRule>
  </conditionalFormatting>
  <conditionalFormatting sqref="J1:J1048576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{4364F20F-E5CB-4131-9637-8A8048FCE52B}</x14:id>
        </ext>
      </extLst>
    </cfRule>
  </conditionalFormatting>
  <conditionalFormatting sqref="K2:K18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{808D60A4-E5DA-46DF-8CA2-ABA67AFFEBAC}</x14:id>
        </ext>
      </extLst>
    </cfRule>
  </conditionalFormatting>
  <conditionalFormatting sqref="F2:F1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18">
    <cfRule type="iconSet" priority="11">
      <iconSet reverse="1">
        <cfvo type="percent" val="0"/>
        <cfvo type="percent" val="33"/>
        <cfvo type="percent" val="67"/>
      </iconSet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I1:I18">
    <cfRule type="top10" dxfId="0" priority="1" rank="1"/>
  </conditionalFormatting>
  <pageMargins left="0.7" right="0.7" top="0.78740157499999996" bottom="0.78740157499999996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64F20F-E5CB-4131-9637-8A8048FCE52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J1:J1048576</xm:sqref>
        </x14:conditionalFormatting>
        <x14:conditionalFormatting xmlns:xm="http://schemas.microsoft.com/office/excel/2006/main">
          <x14:cfRule type="dataBar" id="{808D60A4-E5DA-46DF-8CA2-ABA67AFFEBA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K2:K18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9" sqref="B9"/>
    </sheetView>
  </sheetViews>
  <sheetFormatPr defaultRowHeight="15" x14ac:dyDescent="0.25"/>
  <cols>
    <col min="1" max="1" width="15.5703125" customWidth="1"/>
    <col min="2" max="2" width="18.28515625" customWidth="1"/>
    <col min="3" max="3" width="15.5703125" customWidth="1"/>
    <col min="4" max="4" width="14.85546875" customWidth="1"/>
    <col min="5" max="5" width="13.42578125" customWidth="1"/>
    <col min="6" max="6" width="11.7109375" customWidth="1"/>
    <col min="7" max="7" width="12.28515625" customWidth="1"/>
    <col min="8" max="8" width="13.42578125" customWidth="1"/>
    <col min="9" max="9" width="10.85546875" customWidth="1"/>
  </cols>
  <sheetData>
    <row r="1" spans="1:9" x14ac:dyDescent="0.25">
      <c r="A1" t="s">
        <v>0</v>
      </c>
      <c r="B1" t="s">
        <v>39</v>
      </c>
      <c r="C1" t="s">
        <v>40</v>
      </c>
      <c r="D1" t="s">
        <v>1</v>
      </c>
      <c r="E1" t="s">
        <v>23</v>
      </c>
      <c r="F1" t="s">
        <v>24</v>
      </c>
      <c r="G1" t="s">
        <v>25</v>
      </c>
      <c r="H1" t="s">
        <v>43</v>
      </c>
      <c r="I1" t="s">
        <v>41</v>
      </c>
    </row>
    <row r="2" spans="1:9" x14ac:dyDescent="0.25">
      <c r="A2" t="s">
        <v>52</v>
      </c>
      <c r="B2" t="s">
        <v>51</v>
      </c>
      <c r="C2" t="s">
        <v>50</v>
      </c>
      <c r="D2" t="s">
        <v>49</v>
      </c>
      <c r="E2" t="s">
        <v>48</v>
      </c>
      <c r="F2" t="s">
        <v>47</v>
      </c>
      <c r="G2" t="s">
        <v>46</v>
      </c>
      <c r="H2" t="s">
        <v>44</v>
      </c>
      <c r="I2" t="s">
        <v>45</v>
      </c>
    </row>
    <row r="5" spans="1:9" x14ac:dyDescent="0.25">
      <c r="A5" t="s">
        <v>0</v>
      </c>
      <c r="B5" t="s">
        <v>52</v>
      </c>
    </row>
    <row r="6" spans="1:9" x14ac:dyDescent="0.25">
      <c r="A6" t="s">
        <v>39</v>
      </c>
      <c r="B6" t="s">
        <v>51</v>
      </c>
    </row>
    <row r="7" spans="1:9" x14ac:dyDescent="0.25">
      <c r="A7" t="s">
        <v>40</v>
      </c>
      <c r="B7" t="s">
        <v>50</v>
      </c>
    </row>
    <row r="8" spans="1:9" x14ac:dyDescent="0.25">
      <c r="A8" t="s">
        <v>1</v>
      </c>
      <c r="B8" t="s">
        <v>53</v>
      </c>
    </row>
    <row r="9" spans="1:9" x14ac:dyDescent="0.25">
      <c r="A9" t="s">
        <v>23</v>
      </c>
      <c r="B9" t="s">
        <v>48</v>
      </c>
    </row>
    <row r="10" spans="1:9" x14ac:dyDescent="0.25">
      <c r="A10" t="s">
        <v>24</v>
      </c>
      <c r="B10" t="s">
        <v>47</v>
      </c>
    </row>
    <row r="11" spans="1:9" x14ac:dyDescent="0.25">
      <c r="A11" t="s">
        <v>25</v>
      </c>
      <c r="B11" t="s">
        <v>46</v>
      </c>
    </row>
    <row r="12" spans="1:9" x14ac:dyDescent="0.25">
      <c r="A12" t="s">
        <v>43</v>
      </c>
      <c r="B12" t="s">
        <v>44</v>
      </c>
    </row>
    <row r="13" spans="1:9" x14ac:dyDescent="0.25">
      <c r="A13" t="s">
        <v>41</v>
      </c>
      <c r="B13" t="s">
        <v>45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workbookViewId="0">
      <selection activeCell="A4" sqref="A4:E8"/>
    </sheetView>
  </sheetViews>
  <sheetFormatPr defaultRowHeight="15" x14ac:dyDescent="0.25"/>
  <cols>
    <col min="1" max="1" width="17.85546875" customWidth="1"/>
    <col min="2" max="2" width="17.5703125" customWidth="1"/>
    <col min="3" max="3" width="5.140625" customWidth="1"/>
    <col min="4" max="4" width="9.5703125" customWidth="1"/>
    <col min="5" max="5" width="14.42578125" customWidth="1"/>
  </cols>
  <sheetData>
    <row r="3" spans="1:5" x14ac:dyDescent="0.25">
      <c r="A3" s="6" t="s">
        <v>63</v>
      </c>
      <c r="B3" s="6" t="s">
        <v>64</v>
      </c>
    </row>
    <row r="4" spans="1:5" x14ac:dyDescent="0.25">
      <c r="A4" s="6" t="s">
        <v>60</v>
      </c>
      <c r="B4" t="s">
        <v>8</v>
      </c>
      <c r="C4" t="s">
        <v>4</v>
      </c>
      <c r="D4" t="s">
        <v>61</v>
      </c>
      <c r="E4" t="s">
        <v>62</v>
      </c>
    </row>
    <row r="5" spans="1:5" x14ac:dyDescent="0.25">
      <c r="A5" s="7" t="s">
        <v>3</v>
      </c>
      <c r="B5" s="8">
        <v>3</v>
      </c>
      <c r="C5" s="8">
        <v>5</v>
      </c>
      <c r="D5" s="8"/>
      <c r="E5" s="8">
        <v>8</v>
      </c>
    </row>
    <row r="6" spans="1:5" x14ac:dyDescent="0.25">
      <c r="A6" s="7" t="s">
        <v>13</v>
      </c>
      <c r="B6" s="8">
        <v>4</v>
      </c>
      <c r="C6" s="8">
        <v>4</v>
      </c>
      <c r="D6" s="8">
        <v>1</v>
      </c>
      <c r="E6" s="8">
        <v>9</v>
      </c>
    </row>
    <row r="7" spans="1:5" x14ac:dyDescent="0.25">
      <c r="A7" s="7" t="s">
        <v>61</v>
      </c>
      <c r="B7" s="8"/>
      <c r="C7" s="8"/>
      <c r="D7" s="8"/>
      <c r="E7" s="8"/>
    </row>
    <row r="8" spans="1:5" x14ac:dyDescent="0.25">
      <c r="A8" s="7" t="s">
        <v>62</v>
      </c>
      <c r="B8" s="8">
        <v>7</v>
      </c>
      <c r="C8" s="8">
        <v>9</v>
      </c>
      <c r="D8" s="8">
        <v>1</v>
      </c>
      <c r="E8" s="8">
        <v>17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120" zoomScaleNormal="120" workbookViewId="0"/>
  </sheetViews>
  <sheetFormatPr defaultRowHeight="15" x14ac:dyDescent="0.25"/>
  <cols>
    <col min="9" max="9" width="12.28515625" customWidth="1"/>
    <col min="10" max="10" width="7.5703125" customWidth="1"/>
  </cols>
  <sheetData>
    <row r="1" spans="1:13" x14ac:dyDescent="0.25">
      <c r="K1" s="10" t="s">
        <v>70</v>
      </c>
      <c r="L1" s="10"/>
      <c r="M1" s="10"/>
    </row>
    <row r="2" spans="1:13" x14ac:dyDescent="0.25">
      <c r="A2" t="s">
        <v>60</v>
      </c>
      <c r="B2" t="s">
        <v>8</v>
      </c>
      <c r="C2" t="s">
        <v>4</v>
      </c>
      <c r="D2" t="s">
        <v>61</v>
      </c>
      <c r="E2" t="s">
        <v>62</v>
      </c>
      <c r="K2" s="9" t="str">
        <f>B2</f>
        <v>NE</v>
      </c>
      <c r="L2" s="9" t="str">
        <f>C2</f>
        <v>ANO</v>
      </c>
      <c r="M2" t="s">
        <v>71</v>
      </c>
    </row>
    <row r="3" spans="1:13" x14ac:dyDescent="0.25">
      <c r="A3" t="s">
        <v>3</v>
      </c>
      <c r="B3">
        <v>3</v>
      </c>
      <c r="C3">
        <v>5</v>
      </c>
      <c r="D3">
        <v>0</v>
      </c>
      <c r="E3">
        <v>8</v>
      </c>
      <c r="F3">
        <f t="shared" ref="F3:H4" si="0">B3/$E3*100</f>
        <v>37.5</v>
      </c>
      <c r="G3">
        <f t="shared" si="0"/>
        <v>62.5</v>
      </c>
      <c r="H3">
        <f t="shared" si="0"/>
        <v>0</v>
      </c>
      <c r="J3" t="str">
        <f>A3</f>
        <v>Muž</v>
      </c>
      <c r="K3" s="9" t="str">
        <f t="shared" ref="K3:M4" si="1">B3&amp;" ("&amp;FIXED(F3,1)&amp;"%)"</f>
        <v>3 (37,5%)</v>
      </c>
      <c r="L3" s="9" t="str">
        <f t="shared" si="1"/>
        <v>5 (62,5%)</v>
      </c>
      <c r="M3" s="9" t="str">
        <f t="shared" si="1"/>
        <v>0 (0,0%)</v>
      </c>
    </row>
    <row r="4" spans="1:13" x14ac:dyDescent="0.25">
      <c r="A4" t="s">
        <v>13</v>
      </c>
      <c r="B4">
        <v>4</v>
      </c>
      <c r="C4">
        <v>4</v>
      </c>
      <c r="D4">
        <v>1</v>
      </c>
      <c r="E4">
        <v>9</v>
      </c>
      <c r="F4">
        <f t="shared" si="0"/>
        <v>44.444444444444443</v>
      </c>
      <c r="G4">
        <f t="shared" si="0"/>
        <v>44.444444444444443</v>
      </c>
      <c r="H4">
        <f t="shared" si="0"/>
        <v>11.111111111111111</v>
      </c>
      <c r="J4" t="str">
        <f>A4</f>
        <v>Žena</v>
      </c>
      <c r="K4" s="9" t="str">
        <f t="shared" si="1"/>
        <v>4 (44,4%)</v>
      </c>
      <c r="L4" s="9" t="str">
        <f t="shared" si="1"/>
        <v>4 (44,4%)</v>
      </c>
      <c r="M4" s="9" t="str">
        <f t="shared" si="1"/>
        <v>1 (11,1%)</v>
      </c>
    </row>
    <row r="5" spans="1:13" x14ac:dyDescent="0.25">
      <c r="A5" t="s">
        <v>61</v>
      </c>
    </row>
    <row r="6" spans="1:13" x14ac:dyDescent="0.25">
      <c r="A6" t="s">
        <v>62</v>
      </c>
      <c r="B6">
        <v>7</v>
      </c>
      <c r="C6">
        <v>9</v>
      </c>
      <c r="D6">
        <v>1</v>
      </c>
      <c r="E6">
        <v>17</v>
      </c>
    </row>
  </sheetData>
  <mergeCells count="1">
    <mergeCell ref="K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Data</vt:lpstr>
      <vt:lpstr>Vysvětlivky</vt:lpstr>
      <vt:lpstr>kont</vt:lpstr>
      <vt:lpstr>kont_s_procenty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koritakova</cp:lastModifiedBy>
  <dcterms:created xsi:type="dcterms:W3CDTF">2017-09-09T18:58:22Z</dcterms:created>
  <dcterms:modified xsi:type="dcterms:W3CDTF">2018-12-03T16:15:24Z</dcterms:modified>
</cp:coreProperties>
</file>