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chool\Vyuka\C4020 Fyzikální chemie II\"/>
    </mc:Choice>
  </mc:AlternateContent>
  <bookViews>
    <workbookView xWindow="0" yWindow="0" windowWidth="19365" windowHeight="8610" activeTab="1"/>
  </bookViews>
  <sheets>
    <sheet name="močovina_voda" sheetId="1" r:id="rId1"/>
    <sheet name="CS2_aceton" sheetId="2" r:id="rId2"/>
    <sheet name="CHCl3_aceton" sheetId="3" r:id="rId3"/>
    <sheet name="Pohyblivost" sheetId="4" r:id="rId4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4" l="1"/>
  <c r="F4" i="4"/>
  <c r="G3" i="4"/>
  <c r="F3" i="4"/>
  <c r="K3" i="4"/>
  <c r="J3" i="4"/>
  <c r="I3" i="4"/>
  <c r="D4" i="4"/>
  <c r="D5" i="4"/>
  <c r="D3" i="4"/>
  <c r="G17" i="3"/>
  <c r="H17" i="3"/>
  <c r="I17" i="3"/>
  <c r="J17" i="3"/>
  <c r="F17" i="3"/>
  <c r="G14" i="3"/>
  <c r="H14" i="3"/>
  <c r="I14" i="3"/>
  <c r="J14" i="3"/>
  <c r="F14" i="3"/>
  <c r="F15" i="3"/>
  <c r="G4" i="1"/>
  <c r="H4" i="1"/>
  <c r="H5" i="1"/>
  <c r="H6" i="1"/>
  <c r="H7" i="1"/>
  <c r="H8" i="1"/>
  <c r="H3" i="1"/>
  <c r="E26" i="2"/>
  <c r="G15" i="3"/>
  <c r="H15" i="3"/>
  <c r="I15" i="3"/>
  <c r="J15" i="3"/>
  <c r="F13" i="3"/>
  <c r="G13" i="3"/>
  <c r="H13" i="3"/>
  <c r="I13" i="3"/>
  <c r="J13" i="3"/>
  <c r="E13" i="3"/>
  <c r="F11" i="3"/>
  <c r="G11" i="3"/>
  <c r="H11" i="3"/>
  <c r="I11" i="3"/>
  <c r="J11" i="3"/>
  <c r="F10" i="3"/>
  <c r="G10" i="3"/>
  <c r="H10" i="3"/>
  <c r="I10" i="3"/>
  <c r="J10" i="3"/>
  <c r="E10" i="3"/>
  <c r="F25" i="2"/>
  <c r="G25" i="2"/>
  <c r="H25" i="2"/>
  <c r="I25" i="2"/>
  <c r="E25" i="2"/>
  <c r="E5" i="2"/>
  <c r="F5" i="2"/>
  <c r="G5" i="2"/>
  <c r="H5" i="2"/>
  <c r="I5" i="2"/>
  <c r="D5" i="2"/>
  <c r="G9" i="3"/>
  <c r="H9" i="3"/>
  <c r="I9" i="3"/>
  <c r="J9" i="3"/>
  <c r="F9" i="3"/>
  <c r="F8" i="3"/>
  <c r="G8" i="3"/>
  <c r="H8" i="3"/>
  <c r="I8" i="3"/>
  <c r="J8" i="3"/>
  <c r="E8" i="3"/>
  <c r="E1" i="2"/>
  <c r="F1" i="2"/>
  <c r="G1" i="2"/>
  <c r="H1" i="2"/>
  <c r="I1" i="2"/>
  <c r="D1" i="2"/>
  <c r="E15" i="2"/>
  <c r="F15" i="2"/>
  <c r="G15" i="2"/>
  <c r="H15" i="2"/>
  <c r="I15" i="2"/>
  <c r="D15" i="2"/>
  <c r="E14" i="2"/>
  <c r="F14" i="2"/>
  <c r="G14" i="2"/>
  <c r="H14" i="2"/>
  <c r="I14" i="2"/>
  <c r="D14" i="2"/>
  <c r="E2" i="2"/>
  <c r="F2" i="2"/>
  <c r="G2" i="2"/>
  <c r="H2" i="2"/>
  <c r="I2" i="2"/>
  <c r="D2" i="2"/>
  <c r="I31" i="2"/>
  <c r="I32" i="2"/>
  <c r="H32" i="2"/>
  <c r="G32" i="2"/>
  <c r="F32" i="2"/>
  <c r="E32" i="2"/>
  <c r="D32" i="2"/>
  <c r="H31" i="2"/>
  <c r="G31" i="2"/>
  <c r="F31" i="2"/>
  <c r="E31" i="2"/>
  <c r="D31" i="2"/>
  <c r="I27" i="2"/>
  <c r="E27" i="2"/>
  <c r="F27" i="2"/>
  <c r="G27" i="2"/>
  <c r="H27" i="2"/>
  <c r="D27" i="2"/>
  <c r="I26" i="2"/>
  <c r="F26" i="2"/>
  <c r="G26" i="2"/>
  <c r="H26" i="2"/>
  <c r="D26" i="2"/>
  <c r="D12" i="2"/>
  <c r="E12" i="2" s="1"/>
  <c r="F12" i="2" s="1"/>
  <c r="G12" i="2" s="1"/>
  <c r="H12" i="2" s="1"/>
  <c r="I12" i="2" s="1"/>
  <c r="E11" i="2"/>
  <c r="F11" i="2"/>
  <c r="G11" i="2"/>
  <c r="H11" i="2"/>
  <c r="I11" i="2"/>
  <c r="D11" i="2"/>
  <c r="E10" i="2"/>
  <c r="F10" i="2"/>
  <c r="G10" i="2"/>
  <c r="H10" i="2"/>
  <c r="I10" i="2"/>
  <c r="D10" i="2"/>
  <c r="E7" i="2"/>
  <c r="F7" i="2"/>
  <c r="G7" i="2"/>
  <c r="H7" i="2"/>
  <c r="I7" i="2"/>
  <c r="D7" i="2"/>
  <c r="F6" i="2"/>
  <c r="G6" i="2"/>
  <c r="H6" i="2"/>
  <c r="I6" i="2"/>
  <c r="E6" i="2"/>
  <c r="D6" i="2"/>
  <c r="F4" i="1" l="1"/>
  <c r="F5" i="1"/>
  <c r="F6" i="1"/>
  <c r="F7" i="1"/>
  <c r="F8" i="1"/>
  <c r="F3" i="1"/>
  <c r="G5" i="1"/>
  <c r="G3" i="1"/>
  <c r="D5" i="1"/>
  <c r="D6" i="1"/>
  <c r="G6" i="1" s="1"/>
  <c r="D7" i="1"/>
  <c r="G7" i="1" s="1"/>
  <c r="D8" i="1"/>
  <c r="G8" i="1" s="1"/>
  <c r="D4" i="1"/>
</calcChain>
</file>

<file path=xl/sharedStrings.xml><?xml version="1.0" encoding="utf-8"?>
<sst xmlns="http://schemas.openxmlformats.org/spreadsheetml/2006/main" count="41" uniqueCount="33">
  <si>
    <t>Urea</t>
  </si>
  <si>
    <t>Water, x</t>
  </si>
  <si>
    <t>p_w/atm</t>
  </si>
  <si>
    <t>a_w</t>
  </si>
  <si>
    <t>activ_coeff</t>
  </si>
  <si>
    <t>p_w_iedal</t>
  </si>
  <si>
    <t>measured</t>
  </si>
  <si>
    <t>x_cs2</t>
  </si>
  <si>
    <t>p_CS2</t>
  </si>
  <si>
    <t>Rault</t>
  </si>
  <si>
    <t>Henry</t>
  </si>
  <si>
    <t>p_CS2:vypočtený</t>
  </si>
  <si>
    <t>p_aceton</t>
  </si>
  <si>
    <t>p_aceton_vypočtený</t>
  </si>
  <si>
    <t>x_aceton</t>
  </si>
  <si>
    <t>activitní koeficienty</t>
  </si>
  <si>
    <t>a_CS2</t>
  </si>
  <si>
    <t>a_aceton</t>
  </si>
  <si>
    <t>activ_koef</t>
  </si>
  <si>
    <t>x_c</t>
  </si>
  <si>
    <t>p_c</t>
  </si>
  <si>
    <t>a</t>
  </si>
  <si>
    <t>act coeff</t>
  </si>
  <si>
    <t>K_c</t>
  </si>
  <si>
    <t>p_ac_Rault</t>
  </si>
  <si>
    <t>p_ac_Henry</t>
  </si>
  <si>
    <t>activ coeff</t>
  </si>
  <si>
    <t>a_Henry</t>
  </si>
  <si>
    <t>K</t>
  </si>
  <si>
    <t>Zn</t>
  </si>
  <si>
    <t>Cl</t>
  </si>
  <si>
    <t>KCl</t>
  </si>
  <si>
    <t>ZnCl2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</si>
</sst>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0.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165" fontId="0" fillId="2" borderId="0" xfId="0" applyNumberForma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0" fillId="6" borderId="0" xfId="0" applyFill="1"/>
    <xf numFmtId="2" fontId="0" fillId="2" borderId="0" xfId="0" applyNumberFormat="1" applyFill="1" applyAlignment="1">
      <alignment horizontal="center"/>
    </xf>
    <xf numFmtId="2" fontId="0" fillId="2" borderId="0" xfId="0" applyNumberFormat="1" applyFill="1"/>
    <xf numFmtId="11" fontId="0" fillId="0" borderId="0" xfId="0" applyNumberFormat="1"/>
    <xf numFmtId="165" fontId="1" fillId="3" borderId="0" xfId="0" applyNumberFormat="1" applyFont="1" applyFill="1" applyAlignment="1">
      <alignment horizontal="center"/>
    </xf>
    <xf numFmtId="165" fontId="0" fillId="3" borderId="0" xfId="0" applyNumberForma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workbookViewId="0">
      <selection activeCell="D26" sqref="D26"/>
    </sheetView>
  </sheetViews>
  <sheetFormatPr defaultRowHeight="15" x14ac:dyDescent="0.25"/>
  <cols>
    <col min="4" max="4" width="13.85546875" customWidth="1"/>
    <col min="5" max="5" width="13.7109375" customWidth="1"/>
    <col min="6" max="7" width="9.5703125" bestFit="1" customWidth="1"/>
    <col min="8" max="8" width="13.42578125" bestFit="1" customWidth="1"/>
  </cols>
  <sheetData>
    <row r="1" spans="2:8" x14ac:dyDescent="0.25">
      <c r="E1" s="3" t="s">
        <v>6</v>
      </c>
    </row>
    <row r="2" spans="2:8" x14ac:dyDescent="0.25">
      <c r="B2" t="s">
        <v>0</v>
      </c>
      <c r="C2" s="3" t="s">
        <v>1</v>
      </c>
      <c r="D2" s="3" t="s">
        <v>5</v>
      </c>
      <c r="E2" s="3" t="s">
        <v>2</v>
      </c>
      <c r="F2" s="3" t="s">
        <v>3</v>
      </c>
      <c r="G2" s="3" t="s">
        <v>4</v>
      </c>
    </row>
    <row r="3" spans="2:8" x14ac:dyDescent="0.25">
      <c r="B3">
        <v>0</v>
      </c>
      <c r="C3" s="2">
        <v>1</v>
      </c>
      <c r="D3" s="1">
        <v>6.025E-3</v>
      </c>
      <c r="E3" s="3">
        <v>6.025E-3</v>
      </c>
      <c r="F3" s="2">
        <f>E3/$D$3</f>
        <v>1</v>
      </c>
      <c r="G3" s="2">
        <f>E3/D3</f>
        <v>1</v>
      </c>
      <c r="H3" s="2">
        <f>F3/C3</f>
        <v>1</v>
      </c>
    </row>
    <row r="4" spans="2:8" x14ac:dyDescent="0.25">
      <c r="B4">
        <v>1</v>
      </c>
      <c r="C4" s="2">
        <v>0.98199999999999998</v>
      </c>
      <c r="D4" s="1">
        <f>$D$3*C4</f>
        <v>5.9165499999999996E-3</v>
      </c>
      <c r="E4" s="3">
        <v>5.9329999999999999E-3</v>
      </c>
      <c r="F4" s="2">
        <f t="shared" ref="F4:F8" si="0">E4/$D$3</f>
        <v>0.98473029045643157</v>
      </c>
      <c r="G4" s="2">
        <f>E4/D4</f>
        <v>1.0027803365136778</v>
      </c>
      <c r="H4" s="2">
        <f t="shared" ref="H4:H8" si="1">F4/C4</f>
        <v>1.0027803365136778</v>
      </c>
    </row>
    <row r="5" spans="2:8" x14ac:dyDescent="0.25">
      <c r="B5">
        <v>2</v>
      </c>
      <c r="C5" s="2">
        <v>0.96499999999999997</v>
      </c>
      <c r="D5" s="1">
        <f t="shared" ref="D5:D8" si="2">$D$3*C5</f>
        <v>5.8141249999999998E-3</v>
      </c>
      <c r="E5" s="3">
        <v>5.8459999999999996E-3</v>
      </c>
      <c r="F5" s="2">
        <f t="shared" si="0"/>
        <v>0.97029045643153522</v>
      </c>
      <c r="G5" s="2">
        <f t="shared" ref="G5:G8" si="3">E5/D5</f>
        <v>1.005482338271021</v>
      </c>
      <c r="H5" s="2">
        <f t="shared" si="1"/>
        <v>1.005482338271021</v>
      </c>
    </row>
    <row r="6" spans="2:8" x14ac:dyDescent="0.25">
      <c r="B6">
        <v>4</v>
      </c>
      <c r="C6" s="2">
        <v>0.93300000000000005</v>
      </c>
      <c r="D6" s="1">
        <f t="shared" si="2"/>
        <v>5.6213249999999999E-3</v>
      </c>
      <c r="E6" s="3">
        <v>5.672E-3</v>
      </c>
      <c r="F6" s="2">
        <f t="shared" si="0"/>
        <v>0.94141078838174275</v>
      </c>
      <c r="G6" s="2">
        <f t="shared" si="3"/>
        <v>1.0090147785442045</v>
      </c>
      <c r="H6" s="2">
        <f t="shared" si="1"/>
        <v>1.0090147785442043</v>
      </c>
    </row>
    <row r="7" spans="2:8" x14ac:dyDescent="0.25">
      <c r="B7">
        <v>6</v>
      </c>
      <c r="C7" s="2">
        <v>0.90200000000000002</v>
      </c>
      <c r="D7" s="1">
        <f t="shared" si="2"/>
        <v>5.4345499999999998E-3</v>
      </c>
      <c r="E7" s="3">
        <v>5.5009999999999998E-3</v>
      </c>
      <c r="F7" s="2">
        <f t="shared" si="0"/>
        <v>0.91302904564315346</v>
      </c>
      <c r="G7" s="2">
        <f t="shared" si="3"/>
        <v>1.0122273233294385</v>
      </c>
      <c r="H7" s="2">
        <f t="shared" si="1"/>
        <v>1.0122273233294383</v>
      </c>
    </row>
    <row r="8" spans="2:8" x14ac:dyDescent="0.25">
      <c r="B8">
        <v>10</v>
      </c>
      <c r="C8" s="2">
        <v>0.84699999999999998</v>
      </c>
      <c r="D8" s="1">
        <f t="shared" si="2"/>
        <v>5.1031749999999997E-3</v>
      </c>
      <c r="E8" s="3">
        <v>5.1630000000000001E-3</v>
      </c>
      <c r="F8" s="2">
        <f t="shared" si="0"/>
        <v>0.85692946058091291</v>
      </c>
      <c r="G8" s="2">
        <f t="shared" si="3"/>
        <v>1.0117230939562136</v>
      </c>
      <c r="H8" s="2">
        <f t="shared" si="1"/>
        <v>1.0117230939562136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abSelected="1" workbookViewId="0">
      <selection activeCell="C32" sqref="C32:I32"/>
    </sheetView>
  </sheetViews>
  <sheetFormatPr defaultRowHeight="15" x14ac:dyDescent="0.25"/>
  <cols>
    <col min="1" max="1" width="10.7109375" customWidth="1"/>
    <col min="2" max="2" width="7.5703125" customWidth="1"/>
    <col min="4" max="4" width="9.140625" customWidth="1"/>
    <col min="11" max="11" width="19.7109375" customWidth="1"/>
    <col min="12" max="12" width="7" customWidth="1"/>
    <col min="13" max="16" width="9.5703125" bestFit="1" customWidth="1"/>
    <col min="17" max="17" width="7.42578125" customWidth="1"/>
  </cols>
  <sheetData>
    <row r="1" spans="1:26" x14ac:dyDescent="0.25">
      <c r="C1" t="s">
        <v>18</v>
      </c>
      <c r="D1" t="e">
        <f>D2/D3</f>
        <v>#DIV/0!</v>
      </c>
      <c r="E1">
        <f t="shared" ref="E1:I1" si="0">E2/E3</f>
        <v>2.65625</v>
      </c>
      <c r="F1">
        <f t="shared" si="0"/>
        <v>1.6927083333333333</v>
      </c>
      <c r="G1">
        <f t="shared" si="0"/>
        <v>1.2768190298507462</v>
      </c>
      <c r="H1">
        <f t="shared" si="0"/>
        <v>1.0942206325301205</v>
      </c>
      <c r="I1">
        <f t="shared" si="0"/>
        <v>1</v>
      </c>
    </row>
    <row r="2" spans="1:26" x14ac:dyDescent="0.25">
      <c r="C2" t="s">
        <v>16</v>
      </c>
      <c r="D2">
        <f t="shared" ref="D2:I2" si="1">D4/$I$4</f>
        <v>0</v>
      </c>
      <c r="E2">
        <f t="shared" si="1"/>
        <v>0.53125</v>
      </c>
      <c r="F2">
        <f t="shared" si="1"/>
        <v>0.76171875</v>
      </c>
      <c r="G2">
        <f t="shared" si="1"/>
        <v>0.85546875</v>
      </c>
      <c r="H2">
        <f t="shared" si="1"/>
        <v>0.908203125</v>
      </c>
      <c r="I2">
        <f t="shared" si="1"/>
        <v>1</v>
      </c>
    </row>
    <row r="3" spans="1:26" x14ac:dyDescent="0.25">
      <c r="C3" t="s">
        <v>7</v>
      </c>
      <c r="D3">
        <v>0</v>
      </c>
      <c r="E3">
        <v>0.2</v>
      </c>
      <c r="F3">
        <v>0.45</v>
      </c>
      <c r="G3">
        <v>0.67</v>
      </c>
      <c r="H3">
        <v>0.83</v>
      </c>
      <c r="I3">
        <v>1</v>
      </c>
    </row>
    <row r="4" spans="1:26" x14ac:dyDescent="0.25">
      <c r="C4" s="7" t="s">
        <v>8</v>
      </c>
      <c r="D4" s="7">
        <v>0</v>
      </c>
      <c r="E4" s="7">
        <v>272</v>
      </c>
      <c r="F4" s="7">
        <v>390</v>
      </c>
      <c r="G4" s="7">
        <v>438</v>
      </c>
      <c r="H4" s="7">
        <v>465</v>
      </c>
      <c r="I4" s="7">
        <v>512</v>
      </c>
    </row>
    <row r="5" spans="1:26" x14ac:dyDescent="0.25">
      <c r="A5" t="s">
        <v>11</v>
      </c>
      <c r="D5">
        <f>D4/$C$7</f>
        <v>0</v>
      </c>
      <c r="E5">
        <f t="shared" ref="E5:I5" si="2">E4/$C$7</f>
        <v>0.20923076923076922</v>
      </c>
      <c r="F5">
        <f t="shared" si="2"/>
        <v>0.3</v>
      </c>
      <c r="G5">
        <f t="shared" si="2"/>
        <v>0.33692307692307694</v>
      </c>
      <c r="H5">
        <f t="shared" si="2"/>
        <v>0.3576923076923077</v>
      </c>
      <c r="I5">
        <f t="shared" si="2"/>
        <v>0.39384615384615385</v>
      </c>
    </row>
    <row r="6" spans="1:26" x14ac:dyDescent="0.25">
      <c r="B6" s="4" t="s">
        <v>9</v>
      </c>
      <c r="C6" s="4"/>
      <c r="D6" s="4">
        <f>D4*$I$4</f>
        <v>0</v>
      </c>
      <c r="E6" s="4">
        <f>E3*$I$4</f>
        <v>102.4</v>
      </c>
      <c r="F6" s="4">
        <f t="shared" ref="F6:I6" si="3">F3*$I$4</f>
        <v>230.4</v>
      </c>
      <c r="G6" s="4">
        <f t="shared" si="3"/>
        <v>343.04</v>
      </c>
      <c r="H6" s="4">
        <f t="shared" si="3"/>
        <v>424.96</v>
      </c>
      <c r="I6" s="4">
        <f t="shared" si="3"/>
        <v>512</v>
      </c>
      <c r="S6" s="2"/>
      <c r="T6" s="2"/>
      <c r="U6" s="2"/>
      <c r="V6" s="2"/>
      <c r="W6" s="2"/>
      <c r="X6" s="2"/>
      <c r="Y6" s="2"/>
      <c r="Z6" s="2"/>
    </row>
    <row r="7" spans="1:26" x14ac:dyDescent="0.25">
      <c r="B7" s="5" t="s">
        <v>10</v>
      </c>
      <c r="C7" s="5">
        <v>1300</v>
      </c>
      <c r="D7" s="5">
        <f>$C$7*D3</f>
        <v>0</v>
      </c>
      <c r="E7" s="5">
        <f t="shared" ref="E7:I7" si="4">$C$7*E3</f>
        <v>260</v>
      </c>
      <c r="F7" s="5">
        <f t="shared" si="4"/>
        <v>585</v>
      </c>
      <c r="G7" s="5">
        <f t="shared" si="4"/>
        <v>871</v>
      </c>
      <c r="H7" s="5">
        <f t="shared" si="4"/>
        <v>1079</v>
      </c>
      <c r="I7" s="5">
        <f t="shared" si="4"/>
        <v>1300</v>
      </c>
      <c r="S7" s="2"/>
      <c r="T7" s="2"/>
      <c r="U7" s="2"/>
      <c r="V7" s="2"/>
      <c r="W7" s="2"/>
      <c r="X7" s="2"/>
      <c r="Y7" s="2"/>
      <c r="Z7" s="2"/>
    </row>
    <row r="9" spans="1:26" x14ac:dyDescent="0.25">
      <c r="C9" s="6" t="s">
        <v>12</v>
      </c>
      <c r="D9" s="6">
        <v>344</v>
      </c>
      <c r="E9" s="6">
        <v>291</v>
      </c>
      <c r="F9" s="6">
        <v>250</v>
      </c>
      <c r="G9" s="6">
        <v>217</v>
      </c>
      <c r="H9" s="6">
        <v>180</v>
      </c>
      <c r="I9" s="6">
        <v>0</v>
      </c>
    </row>
    <row r="10" spans="1:26" x14ac:dyDescent="0.25">
      <c r="A10" t="s">
        <v>13</v>
      </c>
      <c r="C10" t="s">
        <v>14</v>
      </c>
      <c r="D10">
        <f>1-D3</f>
        <v>1</v>
      </c>
      <c r="E10">
        <f t="shared" ref="E10:I10" si="5">1-E3</f>
        <v>0.8</v>
      </c>
      <c r="F10">
        <f t="shared" si="5"/>
        <v>0.55000000000000004</v>
      </c>
      <c r="G10">
        <f t="shared" si="5"/>
        <v>0.32999999999999996</v>
      </c>
      <c r="H10">
        <f t="shared" si="5"/>
        <v>0.17000000000000004</v>
      </c>
      <c r="I10">
        <f t="shared" si="5"/>
        <v>0</v>
      </c>
    </row>
    <row r="11" spans="1:26" x14ac:dyDescent="0.25">
      <c r="B11" s="4" t="s">
        <v>9</v>
      </c>
      <c r="C11" s="4"/>
      <c r="D11" s="4">
        <f>D10*$D$9</f>
        <v>344</v>
      </c>
      <c r="E11" s="4">
        <f t="shared" ref="E11:I11" si="6">E10*$D$9</f>
        <v>275.2</v>
      </c>
      <c r="F11" s="4">
        <f t="shared" si="6"/>
        <v>189.20000000000002</v>
      </c>
      <c r="G11" s="4">
        <f t="shared" si="6"/>
        <v>113.51999999999998</v>
      </c>
      <c r="H11" s="4">
        <f t="shared" si="6"/>
        <v>58.480000000000011</v>
      </c>
      <c r="I11" s="4">
        <f t="shared" si="6"/>
        <v>0</v>
      </c>
    </row>
    <row r="12" spans="1:26" x14ac:dyDescent="0.25">
      <c r="B12" s="5" t="s">
        <v>10</v>
      </c>
      <c r="C12" s="5">
        <v>7000</v>
      </c>
      <c r="D12" s="5">
        <f>C12*D10</f>
        <v>7000</v>
      </c>
      <c r="E12" s="5">
        <f t="shared" ref="E12:I12" si="7">D12*E10</f>
        <v>5600</v>
      </c>
      <c r="F12" s="5">
        <f t="shared" si="7"/>
        <v>3080.0000000000005</v>
      </c>
      <c r="G12" s="5">
        <f t="shared" si="7"/>
        <v>1016.4</v>
      </c>
      <c r="H12" s="5">
        <f t="shared" si="7"/>
        <v>172.78800000000004</v>
      </c>
      <c r="I12" s="5">
        <f t="shared" si="7"/>
        <v>0</v>
      </c>
    </row>
    <row r="14" spans="1:26" x14ac:dyDescent="0.25">
      <c r="C14" t="s">
        <v>17</v>
      </c>
      <c r="D14">
        <f>D9/$D$9</f>
        <v>1</v>
      </c>
      <c r="E14">
        <f t="shared" ref="E14:I14" si="8">E9/$D$9</f>
        <v>0.84593023255813948</v>
      </c>
      <c r="F14">
        <f t="shared" si="8"/>
        <v>0.72674418604651159</v>
      </c>
      <c r="G14">
        <f t="shared" si="8"/>
        <v>0.6308139534883721</v>
      </c>
      <c r="H14">
        <f t="shared" si="8"/>
        <v>0.52325581395348841</v>
      </c>
      <c r="I14">
        <f t="shared" si="8"/>
        <v>0</v>
      </c>
    </row>
    <row r="15" spans="1:26" x14ac:dyDescent="0.25">
      <c r="C15" t="s">
        <v>18</v>
      </c>
      <c r="D15">
        <f>D14/D10</f>
        <v>1</v>
      </c>
      <c r="E15">
        <f t="shared" ref="E15:I15" si="9">E14/E10</f>
        <v>1.0574127906976742</v>
      </c>
      <c r="F15">
        <f t="shared" si="9"/>
        <v>1.3213530655391119</v>
      </c>
      <c r="G15">
        <f t="shared" si="9"/>
        <v>1.9115574348132491</v>
      </c>
      <c r="H15">
        <f t="shared" si="9"/>
        <v>3.0779753761969899</v>
      </c>
      <c r="I15" t="e">
        <f t="shared" si="9"/>
        <v>#DIV/0!</v>
      </c>
    </row>
    <row r="25" spans="3:9" x14ac:dyDescent="0.25">
      <c r="E25">
        <f>E5/E3</f>
        <v>1.046153846153846</v>
      </c>
      <c r="F25">
        <f>F5/F3</f>
        <v>0.66666666666666663</v>
      </c>
      <c r="G25">
        <f>G5/G3</f>
        <v>0.50287026406429391</v>
      </c>
      <c r="H25">
        <f>H5/H3</f>
        <v>0.43095458758109362</v>
      </c>
      <c r="I25">
        <f>I5/I3</f>
        <v>0.39384615384615385</v>
      </c>
    </row>
    <row r="26" spans="3:9" x14ac:dyDescent="0.25">
      <c r="C26" t="s">
        <v>15</v>
      </c>
      <c r="D26" s="4" t="e">
        <f t="shared" ref="D26:I26" si="10">D4/D6</f>
        <v>#DIV/0!</v>
      </c>
      <c r="E26" s="8">
        <f t="shared" si="10"/>
        <v>2.65625</v>
      </c>
      <c r="F26" s="8">
        <f t="shared" si="10"/>
        <v>1.6927083333333333</v>
      </c>
      <c r="G26" s="8">
        <f t="shared" si="10"/>
        <v>1.2768190298507462</v>
      </c>
      <c r="H26" s="9">
        <f t="shared" si="10"/>
        <v>1.0942206325301205</v>
      </c>
      <c r="I26" s="8">
        <f t="shared" si="10"/>
        <v>1</v>
      </c>
    </row>
    <row r="27" spans="3:9" x14ac:dyDescent="0.25">
      <c r="C27" s="5"/>
      <c r="D27" s="5" t="e">
        <f t="shared" ref="D27:I27" si="11">D4/D7</f>
        <v>#DIV/0!</v>
      </c>
      <c r="E27" s="14">
        <f t="shared" si="11"/>
        <v>1.0461538461538462</v>
      </c>
      <c r="F27" s="15">
        <f t="shared" si="11"/>
        <v>0.66666666666666663</v>
      </c>
      <c r="G27" s="15">
        <f t="shared" si="11"/>
        <v>0.50287026406429391</v>
      </c>
      <c r="H27" s="15">
        <f t="shared" si="11"/>
        <v>0.43095458758109362</v>
      </c>
      <c r="I27" s="15">
        <f t="shared" si="11"/>
        <v>0.39384615384615385</v>
      </c>
    </row>
    <row r="31" spans="3:9" x14ac:dyDescent="0.25">
      <c r="C31" t="s">
        <v>15</v>
      </c>
      <c r="D31" s="8">
        <f t="shared" ref="D31:I31" si="12">D9/D11</f>
        <v>1</v>
      </c>
      <c r="E31" s="9">
        <f t="shared" si="12"/>
        <v>1.0574127906976745</v>
      </c>
      <c r="F31" s="8">
        <f t="shared" si="12"/>
        <v>1.3213530655391119</v>
      </c>
      <c r="G31" s="8">
        <f t="shared" si="12"/>
        <v>1.9115574348132491</v>
      </c>
      <c r="H31" s="8">
        <f t="shared" si="12"/>
        <v>3.0779753761969899</v>
      </c>
      <c r="I31" s="8" t="e">
        <f t="shared" si="12"/>
        <v>#DIV/0!</v>
      </c>
    </row>
    <row r="32" spans="3:9" x14ac:dyDescent="0.25">
      <c r="C32" s="5"/>
      <c r="D32" s="15">
        <f t="shared" ref="D32:I32" si="13">D9/D12</f>
        <v>4.9142857142857141E-2</v>
      </c>
      <c r="E32" s="15">
        <f t="shared" si="13"/>
        <v>5.1964285714285713E-2</v>
      </c>
      <c r="F32" s="15">
        <f t="shared" si="13"/>
        <v>8.1168831168831154E-2</v>
      </c>
      <c r="G32" s="15">
        <f t="shared" si="13"/>
        <v>0.21349862258953167</v>
      </c>
      <c r="H32" s="14">
        <f t="shared" si="13"/>
        <v>1.041739009653448</v>
      </c>
      <c r="I32" s="15" t="e">
        <f t="shared" si="13"/>
        <v>#DIV/0!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17"/>
  <sheetViews>
    <sheetView workbookViewId="0">
      <selection activeCell="E29" sqref="E29"/>
    </sheetView>
  </sheetViews>
  <sheetFormatPr defaultRowHeight="15" x14ac:dyDescent="0.25"/>
  <cols>
    <col min="3" max="3" width="8.5703125" customWidth="1"/>
    <col min="4" max="4" width="11.42578125" customWidth="1"/>
    <col min="5" max="5" width="16" bestFit="1" customWidth="1"/>
  </cols>
  <sheetData>
    <row r="5" spans="2:10" x14ac:dyDescent="0.25">
      <c r="D5" t="s">
        <v>19</v>
      </c>
      <c r="E5">
        <v>0</v>
      </c>
      <c r="F5">
        <v>0.2</v>
      </c>
      <c r="G5">
        <v>0.4</v>
      </c>
      <c r="H5">
        <v>0.6</v>
      </c>
      <c r="I5">
        <v>0.8</v>
      </c>
      <c r="J5">
        <v>1</v>
      </c>
    </row>
    <row r="6" spans="2:10" x14ac:dyDescent="0.25">
      <c r="D6" t="s">
        <v>20</v>
      </c>
      <c r="E6">
        <v>0</v>
      </c>
      <c r="F6">
        <v>4.7</v>
      </c>
      <c r="G6">
        <v>11</v>
      </c>
      <c r="H6">
        <v>18.899999999999999</v>
      </c>
      <c r="I6">
        <v>26.7</v>
      </c>
      <c r="J6">
        <v>36.4</v>
      </c>
    </row>
    <row r="8" spans="2:10" x14ac:dyDescent="0.25">
      <c r="C8" s="4" t="s">
        <v>9</v>
      </c>
      <c r="D8" s="4" t="s">
        <v>21</v>
      </c>
      <c r="E8" s="11">
        <f>E6/$J$6</f>
        <v>0</v>
      </c>
      <c r="F8" s="11">
        <f t="shared" ref="F8:J8" si="0">F6/$J$6</f>
        <v>0.12912087912087913</v>
      </c>
      <c r="G8" s="11">
        <f t="shared" si="0"/>
        <v>0.30219780219780223</v>
      </c>
      <c r="H8" s="11">
        <f t="shared" si="0"/>
        <v>0.51923076923076916</v>
      </c>
      <c r="I8" s="11">
        <f t="shared" si="0"/>
        <v>0.73351648351648358</v>
      </c>
      <c r="J8" s="11">
        <f t="shared" si="0"/>
        <v>1</v>
      </c>
    </row>
    <row r="9" spans="2:10" x14ac:dyDescent="0.25">
      <c r="C9" s="4"/>
      <c r="D9" s="4" t="s">
        <v>22</v>
      </c>
      <c r="E9" s="11"/>
      <c r="F9" s="11">
        <f>F8/F5</f>
        <v>0.64560439560439564</v>
      </c>
      <c r="G9" s="11">
        <f t="shared" ref="G9:J9" si="1">G8/G5</f>
        <v>0.75549450549450559</v>
      </c>
      <c r="H9" s="11">
        <f t="shared" si="1"/>
        <v>0.86538461538461531</v>
      </c>
      <c r="I9" s="11">
        <f t="shared" si="1"/>
        <v>0.91689560439560447</v>
      </c>
      <c r="J9" s="11">
        <f t="shared" si="1"/>
        <v>1</v>
      </c>
    </row>
    <row r="10" spans="2:10" x14ac:dyDescent="0.25">
      <c r="C10" s="4"/>
      <c r="D10" s="4" t="s">
        <v>24</v>
      </c>
      <c r="E10" s="4">
        <f>E5*$J$6</f>
        <v>0</v>
      </c>
      <c r="F10" s="4">
        <f t="shared" ref="F10:J10" si="2">F5*$J$6</f>
        <v>7.28</v>
      </c>
      <c r="G10" s="4">
        <f t="shared" si="2"/>
        <v>14.56</v>
      </c>
      <c r="H10" s="4">
        <f t="shared" si="2"/>
        <v>21.84</v>
      </c>
      <c r="I10" s="4">
        <f t="shared" si="2"/>
        <v>29.12</v>
      </c>
      <c r="J10" s="4">
        <f t="shared" si="2"/>
        <v>36.4</v>
      </c>
    </row>
    <row r="11" spans="2:10" x14ac:dyDescent="0.25">
      <c r="C11" s="4"/>
      <c r="D11" s="4" t="s">
        <v>22</v>
      </c>
      <c r="E11" s="4"/>
      <c r="F11" s="12">
        <f t="shared" ref="F11:J11" si="3">F6/F10</f>
        <v>0.64560439560439564</v>
      </c>
      <c r="G11" s="12">
        <f t="shared" si="3"/>
        <v>0.75549450549450547</v>
      </c>
      <c r="H11" s="12">
        <f t="shared" si="3"/>
        <v>0.86538461538461531</v>
      </c>
      <c r="I11" s="12">
        <f t="shared" si="3"/>
        <v>0.91689560439560436</v>
      </c>
      <c r="J11" s="12">
        <f t="shared" si="3"/>
        <v>1</v>
      </c>
    </row>
    <row r="13" spans="2:10" x14ac:dyDescent="0.25">
      <c r="B13" s="10">
        <v>22</v>
      </c>
      <c r="C13" s="10" t="s">
        <v>10</v>
      </c>
      <c r="D13" s="10" t="s">
        <v>25</v>
      </c>
      <c r="E13" s="10">
        <f>E5*$B$13</f>
        <v>0</v>
      </c>
      <c r="F13" s="10">
        <f t="shared" ref="F13:J13" si="4">F5*$B$13</f>
        <v>4.4000000000000004</v>
      </c>
      <c r="G13" s="10">
        <f t="shared" si="4"/>
        <v>8.8000000000000007</v>
      </c>
      <c r="H13" s="10">
        <f t="shared" si="4"/>
        <v>13.2</v>
      </c>
      <c r="I13" s="10">
        <f t="shared" si="4"/>
        <v>17.600000000000001</v>
      </c>
      <c r="J13" s="10">
        <f t="shared" si="4"/>
        <v>22</v>
      </c>
    </row>
    <row r="14" spans="2:10" x14ac:dyDescent="0.25">
      <c r="B14" s="10"/>
      <c r="C14" s="10"/>
      <c r="D14" s="10" t="s">
        <v>27</v>
      </c>
      <c r="E14" s="10"/>
      <c r="F14" s="10">
        <f>F6/22</f>
        <v>0.21363636363636365</v>
      </c>
      <c r="G14" s="10">
        <f t="shared" ref="G14:J14" si="5">G6/22</f>
        <v>0.5</v>
      </c>
      <c r="H14" s="10">
        <f t="shared" si="5"/>
        <v>0.85909090909090902</v>
      </c>
      <c r="I14" s="10">
        <f t="shared" si="5"/>
        <v>1.2136363636363636</v>
      </c>
      <c r="J14" s="10">
        <f t="shared" si="5"/>
        <v>1.6545454545454545</v>
      </c>
    </row>
    <row r="15" spans="2:10" x14ac:dyDescent="0.25">
      <c r="B15" s="10"/>
      <c r="C15" s="10"/>
      <c r="D15" s="10" t="s">
        <v>26</v>
      </c>
      <c r="E15" s="10"/>
      <c r="F15" s="10">
        <f>F6/F13</f>
        <v>1.0681818181818181</v>
      </c>
      <c r="G15" s="10">
        <f t="shared" ref="G15:J15" si="6">G6/G13</f>
        <v>1.25</v>
      </c>
      <c r="H15" s="10">
        <f t="shared" si="6"/>
        <v>1.4318181818181819</v>
      </c>
      <c r="I15" s="10">
        <f t="shared" si="6"/>
        <v>1.5170454545454544</v>
      </c>
      <c r="J15" s="10">
        <f t="shared" si="6"/>
        <v>1.6545454545454545</v>
      </c>
    </row>
    <row r="16" spans="2:10" x14ac:dyDescent="0.25">
      <c r="D16" t="s">
        <v>23</v>
      </c>
    </row>
    <row r="17" spans="4:10" x14ac:dyDescent="0.25">
      <c r="D17" s="10" t="s">
        <v>26</v>
      </c>
      <c r="F17">
        <f>F14/F5</f>
        <v>1.0681818181818181</v>
      </c>
      <c r="G17">
        <f t="shared" ref="G17:J17" si="7">G14/G5</f>
        <v>1.25</v>
      </c>
      <c r="H17">
        <f t="shared" si="7"/>
        <v>1.4318181818181817</v>
      </c>
      <c r="I17">
        <f t="shared" si="7"/>
        <v>1.5170454545454544</v>
      </c>
      <c r="J17">
        <f t="shared" si="7"/>
        <v>1.6545454545454545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"/>
  <sheetViews>
    <sheetView workbookViewId="0">
      <selection activeCell="I25" sqref="I25"/>
    </sheetView>
  </sheetViews>
  <sheetFormatPr defaultRowHeight="15" x14ac:dyDescent="0.25"/>
  <cols>
    <col min="4" max="4" width="10.85546875" customWidth="1"/>
  </cols>
  <sheetData>
    <row r="1" spans="2:11" x14ac:dyDescent="0.25">
      <c r="D1">
        <v>96488.699399999998</v>
      </c>
    </row>
    <row r="3" spans="2:11" x14ac:dyDescent="0.25">
      <c r="B3" t="s">
        <v>28</v>
      </c>
      <c r="C3" s="13">
        <v>7.6199999999999994E-8</v>
      </c>
      <c r="D3" s="13">
        <f>C3/$D$1</f>
        <v>7.8972978674018683E-13</v>
      </c>
      <c r="E3" t="s">
        <v>31</v>
      </c>
      <c r="F3" s="13">
        <f>C3+C5</f>
        <v>1.5529999999999999E-7</v>
      </c>
      <c r="G3" s="13">
        <f>F3*D1</f>
        <v>1.498469501682E-2</v>
      </c>
      <c r="I3" s="13">
        <f>D3+D5</f>
        <v>1.6095149065715356E-12</v>
      </c>
      <c r="J3" s="13">
        <f>I3*6.022E+23</f>
        <v>969249876737.37878</v>
      </c>
      <c r="K3" s="13">
        <f>I3*D1</f>
        <v>1.5529999999999999E-7</v>
      </c>
    </row>
    <row r="4" spans="2:11" x14ac:dyDescent="0.25">
      <c r="B4" t="s">
        <v>29</v>
      </c>
      <c r="C4" s="13">
        <v>5.47E-8</v>
      </c>
      <c r="D4" s="13">
        <f t="shared" ref="D4:D5" si="0">C4/$D$1</f>
        <v>5.6690576554708956E-13</v>
      </c>
      <c r="E4" t="s">
        <v>32</v>
      </c>
      <c r="F4" s="13">
        <f>2*C4+C5*2</f>
        <v>2.6759999999999999E-7</v>
      </c>
      <c r="G4" s="13">
        <f>F4*D1</f>
        <v>2.5820375959439999E-2</v>
      </c>
    </row>
    <row r="5" spans="2:11" x14ac:dyDescent="0.25">
      <c r="B5" t="s">
        <v>30</v>
      </c>
      <c r="C5" s="13">
        <v>7.91E-8</v>
      </c>
      <c r="D5" s="13">
        <f t="shared" si="0"/>
        <v>8.1978511983134891E-13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močovina_voda</vt:lpstr>
      <vt:lpstr>CS2_aceton</vt:lpstr>
      <vt:lpstr>CHCl3_aceton</vt:lpstr>
      <vt:lpstr>Pohyblivost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2019-12-10T10:57:30Z</cp:lastPrinted>
  <dcterms:created xsi:type="dcterms:W3CDTF">2019-11-30T13:34:59Z</dcterms:created>
  <dcterms:modified xsi:type="dcterms:W3CDTF">2019-12-11T14:30:08Z</dcterms:modified>
</cp:coreProperties>
</file>