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kofyziologie - cvičení\2024\Týden 1\"/>
    </mc:Choice>
  </mc:AlternateContent>
  <xr:revisionPtr revIDLastSave="0" documentId="13_ncr:1_{AD83BD69-3C17-4B69-97EB-757F08F2F54D}" xr6:coauthVersionLast="36" xr6:coauthVersionMax="36" xr10:uidLastSave="{00000000-0000-0000-0000-000000000000}"/>
  <bookViews>
    <workbookView xWindow="0" yWindow="90" windowWidth="23250" windowHeight="1317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27" i="1" l="1"/>
  <c r="C25" i="1"/>
  <c r="H13" i="1" l="1"/>
  <c r="H5" i="1"/>
  <c r="H6" i="1"/>
  <c r="H7" i="1"/>
  <c r="H8" i="1"/>
  <c r="H9" i="1"/>
  <c r="H10" i="1"/>
  <c r="H11" i="1"/>
  <c r="H12" i="1"/>
  <c r="H4" i="1"/>
  <c r="E13" i="1" l="1"/>
  <c r="E6" i="1" l="1"/>
  <c r="E4" i="1"/>
  <c r="E27" i="1" l="1"/>
  <c r="E25" i="1" l="1"/>
  <c r="E30" i="1" s="1"/>
  <c r="E22" i="1"/>
  <c r="E7" i="1"/>
  <c r="E8" i="1"/>
  <c r="E9" i="1"/>
  <c r="E10" i="1"/>
  <c r="E11" i="1"/>
  <c r="E12" i="1"/>
  <c r="E5" i="1"/>
</calcChain>
</file>

<file path=xl/sharedStrings.xml><?xml version="1.0" encoding="utf-8"?>
<sst xmlns="http://schemas.openxmlformats.org/spreadsheetml/2006/main" count="21" uniqueCount="17">
  <si>
    <t>Kalibrační závislost  - kultivační substrát</t>
  </si>
  <si>
    <t>Theta Probe 1 (mV)</t>
  </si>
  <si>
    <t>Theta Probe 2 (mV)</t>
  </si>
  <si>
    <t>Theta Probe - průměr (mV)</t>
  </si>
  <si>
    <t>Ѱ (Mpa)</t>
  </si>
  <si>
    <r>
      <t>Hmotnotsní vlhkost (g 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 g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 xml:space="preserve"> substrátu)</t>
    </r>
  </si>
  <si>
    <t>Retenční vodní kapacita</t>
  </si>
  <si>
    <t>Čerstvá hmotnost 1 (g)</t>
  </si>
  <si>
    <t>Suchá hmotnost 1 (g)</t>
  </si>
  <si>
    <t>Čerstvá hmotnost 2 (g)</t>
  </si>
  <si>
    <t>Suchá hmotnost 2 (g)</t>
  </si>
  <si>
    <r>
      <t>Retenční vodní kapacita - průměr (g 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 g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 xml:space="preserve"> substrátu)</t>
    </r>
  </si>
  <si>
    <t>č. 405</t>
  </si>
  <si>
    <t>č.694426</t>
  </si>
  <si>
    <t>váha misky s víčkem 1</t>
  </si>
  <si>
    <t>váha misky s víčkem 2</t>
  </si>
  <si>
    <t>čerstvá hmotnost 1 je vážená bez misky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</si>
</sst>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0" xfId="0" applyFont="1"/>
    <xf numFmtId="0" fontId="0" fillId="0" borderId="0" xfId="0" applyFont="1"/>
    <xf numFmtId="0" fontId="5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List1!$E$4:$E$13</c:f>
              <c:numCache>
                <c:formatCode>General</c:formatCode>
                <c:ptCount val="10"/>
                <c:pt idx="0">
                  <c:v>19</c:v>
                </c:pt>
                <c:pt idx="1">
                  <c:v>22</c:v>
                </c:pt>
                <c:pt idx="2">
                  <c:v>25.5</c:v>
                </c:pt>
                <c:pt idx="3">
                  <c:v>28</c:v>
                </c:pt>
                <c:pt idx="4">
                  <c:v>42.5</c:v>
                </c:pt>
                <c:pt idx="5">
                  <c:v>48</c:v>
                </c:pt>
                <c:pt idx="6">
                  <c:v>84.5</c:v>
                </c:pt>
                <c:pt idx="7">
                  <c:v>160</c:v>
                </c:pt>
                <c:pt idx="8">
                  <c:v>199.5</c:v>
                </c:pt>
                <c:pt idx="9">
                  <c:v>403</c:v>
                </c:pt>
              </c:numCache>
            </c:numRef>
          </c:xVal>
          <c:yVal>
            <c:numRef>
              <c:f>List1!$A$4:$A$13</c:f>
              <c:numCache>
                <c:formatCode>General</c:formatCode>
                <c:ptCount val="10"/>
                <c:pt idx="0">
                  <c:v>2.5000000000000001E-2</c:v>
                </c:pt>
                <c:pt idx="1">
                  <c:v>0.05</c:v>
                </c:pt>
                <c:pt idx="2">
                  <c:v>7.4999999999999997E-2</c:v>
                </c:pt>
                <c:pt idx="3">
                  <c:v>0.1</c:v>
                </c:pt>
                <c:pt idx="4">
                  <c:v>0.15</c:v>
                </c:pt>
                <c:pt idx="5">
                  <c:v>0.2</c:v>
                </c:pt>
                <c:pt idx="6">
                  <c:v>0.3</c:v>
                </c:pt>
                <c:pt idx="7">
                  <c:v>0.4</c:v>
                </c:pt>
                <c:pt idx="8">
                  <c:v>0.6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38-4FFC-920B-8ABB6C2DB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34272"/>
        <c:axId val="149750144"/>
      </c:scatterChart>
      <c:valAx>
        <c:axId val="14933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cs-CZ" sz="1200" b="0"/>
                  <a:t>Theta Probe (mV)</a:t>
                </a:r>
              </a:p>
            </c:rich>
          </c:tx>
          <c:layout>
            <c:manualLayout>
              <c:xMode val="edge"/>
              <c:yMode val="edge"/>
              <c:x val="0.43615572038735012"/>
              <c:y val="0.920300270766549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s-CZ"/>
          </a:p>
        </c:txPr>
        <c:crossAx val="149750144"/>
        <c:crosses val="autoZero"/>
        <c:crossBetween val="midCat"/>
      </c:valAx>
      <c:valAx>
        <c:axId val="149750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cs-CZ" sz="1200" b="0" i="0" baseline="0">
                    <a:effectLst/>
                    <a:latin typeface="+mn-lt"/>
                  </a:rPr>
                  <a:t>Hmotnostní vlhkost (g H</a:t>
                </a:r>
                <a:r>
                  <a:rPr lang="cs-CZ" sz="1200" b="0" i="0" baseline="-25000">
                    <a:effectLst/>
                    <a:latin typeface="+mn-lt"/>
                  </a:rPr>
                  <a:t>2</a:t>
                </a:r>
                <a:r>
                  <a:rPr lang="cs-CZ" sz="1200" b="0" i="0" baseline="0">
                    <a:effectLst/>
                    <a:latin typeface="+mn-lt"/>
                  </a:rPr>
                  <a:t>O g</a:t>
                </a:r>
                <a:r>
                  <a:rPr lang="cs-CZ" sz="1200" b="0" i="0" baseline="30000">
                    <a:effectLst/>
                    <a:latin typeface="+mn-lt"/>
                  </a:rPr>
                  <a:t>-1</a:t>
                </a:r>
                <a:r>
                  <a:rPr lang="cs-CZ" sz="1200" b="0" i="0" baseline="0">
                    <a:effectLst/>
                    <a:latin typeface="+mn-lt"/>
                  </a:rPr>
                  <a:t> substrátu)</a:t>
                </a:r>
                <a:endParaRPr lang="cs-CZ" sz="1000">
                  <a:effectLst/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8.4343700579862946E-3"/>
              <c:y val="0.138965609535962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s-CZ"/>
          </a:p>
        </c:txPr>
        <c:crossAx val="149334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4.7965696964428484E-2"/>
                  <c:y val="-0.54990929217913675"/>
                </c:manualLayout>
              </c:layout>
              <c:numFmt formatCode="#,##0.00" sourceLinked="0"/>
            </c:trendlineLbl>
          </c:trendline>
          <c:xVal>
            <c:numRef>
              <c:f>List1!$E$4:$E$13</c:f>
              <c:numCache>
                <c:formatCode>General</c:formatCode>
                <c:ptCount val="10"/>
                <c:pt idx="0">
                  <c:v>19</c:v>
                </c:pt>
                <c:pt idx="1">
                  <c:v>22</c:v>
                </c:pt>
                <c:pt idx="2">
                  <c:v>25.5</c:v>
                </c:pt>
                <c:pt idx="3">
                  <c:v>28</c:v>
                </c:pt>
                <c:pt idx="4">
                  <c:v>42.5</c:v>
                </c:pt>
                <c:pt idx="5">
                  <c:v>48</c:v>
                </c:pt>
                <c:pt idx="6">
                  <c:v>84.5</c:v>
                </c:pt>
                <c:pt idx="7">
                  <c:v>160</c:v>
                </c:pt>
                <c:pt idx="8">
                  <c:v>199.5</c:v>
                </c:pt>
                <c:pt idx="9">
                  <c:v>403</c:v>
                </c:pt>
              </c:numCache>
            </c:numRef>
          </c:xVal>
          <c:yVal>
            <c:numRef>
              <c:f>List1!$H$4:$H$13</c:f>
              <c:numCache>
                <c:formatCode>General</c:formatCode>
                <c:ptCount val="10"/>
                <c:pt idx="0">
                  <c:v>87</c:v>
                </c:pt>
                <c:pt idx="1">
                  <c:v>86.7</c:v>
                </c:pt>
                <c:pt idx="2">
                  <c:v>86.8</c:v>
                </c:pt>
                <c:pt idx="3">
                  <c:v>86.7</c:v>
                </c:pt>
                <c:pt idx="4">
                  <c:v>30.6</c:v>
                </c:pt>
                <c:pt idx="5">
                  <c:v>30.3</c:v>
                </c:pt>
                <c:pt idx="6">
                  <c:v>7.51</c:v>
                </c:pt>
                <c:pt idx="7">
                  <c:v>1.43</c:v>
                </c:pt>
                <c:pt idx="8">
                  <c:v>0.71</c:v>
                </c:pt>
                <c:pt idx="9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F3-4DF1-A892-F336A7071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779200"/>
        <c:axId val="149781120"/>
      </c:scatterChart>
      <c:valAx>
        <c:axId val="14977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cs-CZ" sz="1200" b="0"/>
                  <a:t>Theta Probe (mV)</a:t>
                </a:r>
              </a:p>
            </c:rich>
          </c:tx>
          <c:layout>
            <c:manualLayout>
              <c:xMode val="edge"/>
              <c:yMode val="edge"/>
              <c:x val="0.45302446050332268"/>
              <c:y val="0.920300270766549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s-CZ"/>
          </a:p>
        </c:txPr>
        <c:crossAx val="149781120"/>
        <c:crosses val="autoZero"/>
        <c:crossBetween val="midCat"/>
      </c:valAx>
      <c:valAx>
        <c:axId val="149781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cs-CZ" sz="1200" b="0"/>
                  <a:t>-</a:t>
                </a:r>
                <a:r>
                  <a:rPr lang="az-Cyrl-AZ" sz="1200" b="0"/>
                  <a:t>Ѱ</a:t>
                </a:r>
                <a:r>
                  <a:rPr lang="cs-CZ" sz="1200" b="0"/>
                  <a:t> (MPa)</a:t>
                </a:r>
              </a:p>
            </c:rich>
          </c:tx>
          <c:layout>
            <c:manualLayout>
              <c:xMode val="edge"/>
              <c:yMode val="edge"/>
              <c:x val="1.4760147601476014E-2"/>
              <c:y val="0.391930036413432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cs-CZ"/>
          </a:p>
        </c:txPr>
        <c:crossAx val="149779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434974</xdr:colOff>
      <xdr:row>2</xdr:row>
      <xdr:rowOff>187324</xdr:rowOff>
    </xdr:from>
    <xdr:to>
      <xdr:col>18</xdr:col>
      <xdr:colOff>361949</xdr:colOff>
      <xdr:row>26</xdr:row>
      <xdr:rowOff>114299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431800</xdr:colOff>
      <xdr:row>27</xdr:row>
      <xdr:rowOff>44450</xdr:rowOff>
    </xdr:from>
    <xdr:to>
      <xdr:col>18</xdr:col>
      <xdr:colOff>358775</xdr:colOff>
      <xdr:row>49</xdr:row>
      <xdr:rowOff>9525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A10" zoomScaleNormal="100" workbookViewId="0">
      <selection activeCell="C28" sqref="C28"/>
    </sheetView>
  </sheetViews>
  <sheetFormatPr defaultRowHeight="15" x14ac:dyDescent="0.25"/>
  <cols>
    <col min="1" max="1" width="34.140625" bestFit="1" customWidth="1"/>
    <col min="2" max="2" width="19.7109375" bestFit="1" customWidth="1"/>
    <col min="3" max="3" width="18.5703125" bestFit="1" customWidth="1"/>
    <col min="4" max="4" width="16.28515625" customWidth="1"/>
    <col min="5" max="5" width="23.42578125" bestFit="1" customWidth="1"/>
    <col min="6" max="6" width="10.28515625" customWidth="1"/>
  </cols>
  <sheetData>
    <row r="1" spans="1:8" x14ac:dyDescent="0.25">
      <c r="A1" s="2" t="s">
        <v>0</v>
      </c>
    </row>
    <row r="3" spans="1:8" ht="18.75" x14ac:dyDescent="0.35">
      <c r="A3" s="2" t="s">
        <v>5</v>
      </c>
      <c r="B3" t="s">
        <v>1</v>
      </c>
      <c r="C3" t="s">
        <v>2</v>
      </c>
      <c r="E3" s="2" t="s">
        <v>3</v>
      </c>
      <c r="F3" s="3" t="s">
        <v>4</v>
      </c>
    </row>
    <row r="4" spans="1:8" x14ac:dyDescent="0.25">
      <c r="A4" s="4">
        <v>2.5000000000000001E-2</v>
      </c>
      <c r="B4" s="1">
        <v>20</v>
      </c>
      <c r="C4" s="1">
        <v>18</v>
      </c>
      <c r="E4">
        <f>AVERAGE(B4:C4)</f>
        <v>19</v>
      </c>
      <c r="F4" s="5">
        <v>-87</v>
      </c>
      <c r="G4">
        <v>-87</v>
      </c>
      <c r="H4">
        <f>-G4</f>
        <v>87</v>
      </c>
    </row>
    <row r="5" spans="1:8" x14ac:dyDescent="0.25">
      <c r="A5">
        <v>0.05</v>
      </c>
      <c r="B5" s="1">
        <v>25</v>
      </c>
      <c r="C5" s="1">
        <v>19</v>
      </c>
      <c r="E5">
        <f>AVERAGE(B5:C5)</f>
        <v>22</v>
      </c>
      <c r="F5" s="1">
        <v>-86.7</v>
      </c>
      <c r="G5">
        <v>-86.7</v>
      </c>
      <c r="H5">
        <f t="shared" ref="H5:H12" si="0">-G5</f>
        <v>86.7</v>
      </c>
    </row>
    <row r="6" spans="1:8" x14ac:dyDescent="0.25">
      <c r="A6">
        <v>7.4999999999999997E-2</v>
      </c>
      <c r="B6" s="1">
        <v>26</v>
      </c>
      <c r="C6" s="1">
        <v>25</v>
      </c>
      <c r="E6">
        <f>AVERAGE(B6:C6)</f>
        <v>25.5</v>
      </c>
      <c r="F6" s="1">
        <v>-86.8</v>
      </c>
      <c r="G6">
        <v>-86.8</v>
      </c>
      <c r="H6">
        <f t="shared" si="0"/>
        <v>86.8</v>
      </c>
    </row>
    <row r="7" spans="1:8" x14ac:dyDescent="0.25">
      <c r="A7">
        <v>0.1</v>
      </c>
      <c r="B7" s="1">
        <v>28</v>
      </c>
      <c r="C7" s="1">
        <v>28</v>
      </c>
      <c r="E7">
        <f t="shared" ref="E7:E13" si="1">AVERAGE(B7:C7)</f>
        <v>28</v>
      </c>
      <c r="F7" s="1">
        <v>-86.7</v>
      </c>
      <c r="G7">
        <v>-86.7</v>
      </c>
      <c r="H7">
        <f t="shared" si="0"/>
        <v>86.7</v>
      </c>
    </row>
    <row r="8" spans="1:8" x14ac:dyDescent="0.25">
      <c r="A8">
        <v>0.15</v>
      </c>
      <c r="B8" s="1">
        <v>43</v>
      </c>
      <c r="C8" s="1">
        <v>42</v>
      </c>
      <c r="E8">
        <f t="shared" si="1"/>
        <v>42.5</v>
      </c>
      <c r="F8" s="1">
        <v>-30.6</v>
      </c>
      <c r="G8">
        <v>-30.6</v>
      </c>
      <c r="H8">
        <f t="shared" si="0"/>
        <v>30.6</v>
      </c>
    </row>
    <row r="9" spans="1:8" x14ac:dyDescent="0.25">
      <c r="A9">
        <v>0.2</v>
      </c>
      <c r="B9" s="1">
        <v>50</v>
      </c>
      <c r="C9" s="1">
        <v>46</v>
      </c>
      <c r="E9">
        <f t="shared" si="1"/>
        <v>48</v>
      </c>
      <c r="F9" s="1">
        <v>-30.3</v>
      </c>
      <c r="G9">
        <v>-30.3</v>
      </c>
      <c r="H9">
        <f t="shared" si="0"/>
        <v>30.3</v>
      </c>
    </row>
    <row r="10" spans="1:8" x14ac:dyDescent="0.25">
      <c r="A10">
        <v>0.3</v>
      </c>
      <c r="B10" s="1">
        <v>88</v>
      </c>
      <c r="C10" s="1">
        <v>81</v>
      </c>
      <c r="E10">
        <f t="shared" si="1"/>
        <v>84.5</v>
      </c>
      <c r="F10" s="1">
        <v>-7.51</v>
      </c>
      <c r="G10">
        <v>-7.51</v>
      </c>
      <c r="H10">
        <f t="shared" si="0"/>
        <v>7.51</v>
      </c>
    </row>
    <row r="11" spans="1:8" x14ac:dyDescent="0.25">
      <c r="A11">
        <v>0.4</v>
      </c>
      <c r="B11" s="1">
        <v>187</v>
      </c>
      <c r="C11" s="1">
        <v>133</v>
      </c>
      <c r="E11">
        <f t="shared" si="1"/>
        <v>160</v>
      </c>
      <c r="F11" s="1">
        <v>-1.43</v>
      </c>
      <c r="G11">
        <v>-1.43</v>
      </c>
      <c r="H11">
        <f t="shared" si="0"/>
        <v>1.43</v>
      </c>
    </row>
    <row r="12" spans="1:8" x14ac:dyDescent="0.25">
      <c r="A12">
        <v>0.6</v>
      </c>
      <c r="B12" s="1">
        <v>199</v>
      </c>
      <c r="C12" s="1">
        <v>200</v>
      </c>
      <c r="E12">
        <f t="shared" si="1"/>
        <v>199.5</v>
      </c>
      <c r="F12" s="1">
        <v>-0.71</v>
      </c>
      <c r="G12">
        <v>-0.71</v>
      </c>
      <c r="H12">
        <f t="shared" si="0"/>
        <v>0.71</v>
      </c>
    </row>
    <row r="13" spans="1:8" x14ac:dyDescent="0.25">
      <c r="A13">
        <v>1</v>
      </c>
      <c r="B13" s="1">
        <v>410</v>
      </c>
      <c r="C13" s="1">
        <v>396</v>
      </c>
      <c r="E13">
        <f t="shared" si="1"/>
        <v>403</v>
      </c>
      <c r="F13" s="1">
        <v>-0.19</v>
      </c>
      <c r="G13">
        <v>-0.19</v>
      </c>
      <c r="H13">
        <f>-G13</f>
        <v>0.19</v>
      </c>
    </row>
    <row r="19" spans="1:5" x14ac:dyDescent="0.25">
      <c r="A19" s="2" t="s">
        <v>6</v>
      </c>
    </row>
    <row r="21" spans="1:5" x14ac:dyDescent="0.25">
      <c r="B21" t="s">
        <v>1</v>
      </c>
      <c r="C21" t="s">
        <v>2</v>
      </c>
      <c r="E21" s="2" t="s">
        <v>3</v>
      </c>
    </row>
    <row r="22" spans="1:5" x14ac:dyDescent="0.25">
      <c r="B22" s="1"/>
      <c r="C22" s="1"/>
      <c r="E22" t="e">
        <f>AVERAGE(B22:C22)</f>
        <v>#DIV/0!</v>
      </c>
    </row>
    <row r="24" spans="1:5" ht="18.75" x14ac:dyDescent="0.35">
      <c r="B24" t="s">
        <v>7</v>
      </c>
      <c r="C24" t="s">
        <v>8</v>
      </c>
      <c r="E24" s="2" t="s">
        <v>5</v>
      </c>
    </row>
    <row r="25" spans="1:5" x14ac:dyDescent="0.25">
      <c r="A25" t="s">
        <v>12</v>
      </c>
      <c r="B25" s="1">
        <v>31.024999999999999</v>
      </c>
      <c r="C25" s="1">
        <f>32.25-B29</f>
        <v>7.5960000000000001</v>
      </c>
      <c r="E25">
        <f>(B25-C25)/C25</f>
        <v>3.0843865192206423</v>
      </c>
    </row>
    <row r="26" spans="1:5" x14ac:dyDescent="0.25">
      <c r="B26" t="s">
        <v>9</v>
      </c>
      <c r="C26" t="s">
        <v>10</v>
      </c>
    </row>
    <row r="27" spans="1:5" x14ac:dyDescent="0.25">
      <c r="A27" t="s">
        <v>13</v>
      </c>
      <c r="B27" s="1">
        <v>21.722000000000001</v>
      </c>
      <c r="C27" s="1">
        <f>33.08-B30</f>
        <v>4.8999999999999986</v>
      </c>
      <c r="E27">
        <f>(B27-C27)/C27</f>
        <v>3.4330612244897973</v>
      </c>
    </row>
    <row r="29" spans="1:5" ht="18.75" x14ac:dyDescent="0.35">
      <c r="A29" t="s">
        <v>14</v>
      </c>
      <c r="B29">
        <v>24.654</v>
      </c>
      <c r="E29" s="2" t="s">
        <v>11</v>
      </c>
    </row>
    <row r="30" spans="1:5" x14ac:dyDescent="0.25">
      <c r="A30" t="s">
        <v>15</v>
      </c>
      <c r="B30">
        <v>28.18</v>
      </c>
      <c r="E30">
        <f>AVERAGE(E25,E27)</f>
        <v>3.2587238718552198</v>
      </c>
    </row>
    <row r="32" spans="1:5" x14ac:dyDescent="0.25">
      <c r="A32" t="s">
        <v>16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Student</cp:lastModifiedBy>
  <dcterms:created xsi:type="dcterms:W3CDTF">2023-09-19T06:10:44Z</dcterms:created>
  <dcterms:modified xsi:type="dcterms:W3CDTF">2024-10-01T15:00:24Z</dcterms:modified>
</cp:coreProperties>
</file>