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A:\cviceni\2024\E1241  Experimentální a aplikovaná toxikologie a ekotoxikologie\2024\"/>
    </mc:Choice>
  </mc:AlternateContent>
  <xr:revisionPtr revIDLastSave="0" documentId="13_ncr:1_{29532E47-AA20-47C4-9DFE-F3DB4FC5BCC4}" xr6:coauthVersionLast="47" xr6:coauthVersionMax="47" xr10:uidLastSave="{00000000-0000-0000-0000-000000000000}"/>
  <bookViews>
    <workbookView xWindow="-120" yWindow="-120" windowWidth="29040" windowHeight="17640" xr2:uid="{3C0544C7-5761-46ED-ACF6-D4E4D378225D}"/>
  </bookViews>
  <sheets>
    <sheet name="malformace" sheetId="2" r:id="rId1"/>
    <sheet name="mortali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6" i="1" l="1"/>
  <c r="R25" i="1"/>
  <c r="S25" i="1" s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L22" i="1"/>
  <c r="L23" i="1"/>
  <c r="L24" i="1"/>
  <c r="L25" i="1"/>
  <c r="L26" i="1"/>
  <c r="L21" i="1"/>
  <c r="J25" i="1"/>
  <c r="J24" i="1"/>
  <c r="J23" i="1" s="1"/>
  <c r="J22" i="1" s="1"/>
  <c r="J55" i="2"/>
  <c r="I54" i="2"/>
  <c r="J54" i="2" s="1"/>
  <c r="E54" i="2"/>
  <c r="B54" i="2"/>
  <c r="I53" i="2"/>
  <c r="J53" i="2" s="1"/>
  <c r="E53" i="2"/>
  <c r="B53" i="2"/>
  <c r="B52" i="2" s="1"/>
  <c r="B51" i="2" s="1"/>
  <c r="E52" i="2"/>
  <c r="E51" i="2"/>
  <c r="E50" i="2"/>
  <c r="J41" i="2"/>
  <c r="E41" i="2"/>
  <c r="J40" i="2"/>
  <c r="I40" i="2"/>
  <c r="E40" i="2"/>
  <c r="B40" i="2"/>
  <c r="B39" i="2" s="1"/>
  <c r="B38" i="2" s="1"/>
  <c r="B37" i="2" s="1"/>
  <c r="J39" i="2"/>
  <c r="I39" i="2"/>
  <c r="E39" i="2"/>
  <c r="I38" i="2"/>
  <c r="J38" i="2" s="1"/>
  <c r="E38" i="2"/>
  <c r="J37" i="2"/>
  <c r="I37" i="2"/>
  <c r="E37" i="2"/>
  <c r="E36" i="2"/>
  <c r="J29" i="2"/>
  <c r="E29" i="2"/>
  <c r="I28" i="2"/>
  <c r="J28" i="2" s="1"/>
  <c r="E28" i="2"/>
  <c r="B28" i="2"/>
  <c r="B27" i="2" s="1"/>
  <c r="B26" i="2" s="1"/>
  <c r="B25" i="2" s="1"/>
  <c r="I27" i="2"/>
  <c r="J27" i="2" s="1"/>
  <c r="E27" i="2"/>
  <c r="I26" i="2"/>
  <c r="J26" i="2" s="1"/>
  <c r="E26" i="2"/>
  <c r="E25" i="2"/>
  <c r="E24" i="2"/>
  <c r="E19" i="2"/>
  <c r="E18" i="2"/>
  <c r="B18" i="2"/>
  <c r="B17" i="2" s="1"/>
  <c r="B16" i="2" s="1"/>
  <c r="B15" i="2" s="1"/>
  <c r="E17" i="2"/>
  <c r="E16" i="2"/>
  <c r="E15" i="2"/>
  <c r="E14" i="2"/>
  <c r="B9" i="2"/>
  <c r="B8" i="2"/>
  <c r="B7" i="2" s="1"/>
  <c r="B6" i="2" s="1"/>
  <c r="S6" i="1"/>
  <c r="S7" i="1"/>
  <c r="S8" i="1"/>
  <c r="S9" i="1"/>
  <c r="S10" i="1"/>
  <c r="R9" i="1"/>
  <c r="R8" i="1"/>
  <c r="R7" i="1" s="1"/>
  <c r="R6" i="1" s="1"/>
  <c r="O10" i="1"/>
  <c r="N10" i="1"/>
  <c r="L10" i="1"/>
  <c r="M10" i="1"/>
  <c r="N9" i="1"/>
  <c r="N8" i="1"/>
  <c r="L8" i="1"/>
  <c r="L7" i="1"/>
  <c r="O6" i="1"/>
  <c r="N6" i="1"/>
  <c r="M6" i="1"/>
  <c r="O5" i="1"/>
  <c r="M5" i="1"/>
  <c r="O7" i="1"/>
  <c r="O8" i="1"/>
  <c r="O9" i="1"/>
  <c r="N7" i="1"/>
  <c r="N5" i="1"/>
  <c r="M8" i="1"/>
  <c r="M7" i="1"/>
  <c r="L6" i="1"/>
  <c r="J9" i="1"/>
  <c r="J8" i="1"/>
  <c r="J7" i="1" s="1"/>
  <c r="J6" i="1" s="1"/>
  <c r="B8" i="1"/>
  <c r="B7" i="1" s="1"/>
  <c r="B6" i="1" s="1"/>
  <c r="B9" i="1"/>
  <c r="R24" i="1" l="1"/>
  <c r="S24" i="1" s="1"/>
  <c r="I25" i="2"/>
  <c r="J25" i="2" s="1"/>
  <c r="I52" i="2"/>
  <c r="L9" i="1"/>
  <c r="L5" i="1"/>
  <c r="M9" i="1"/>
  <c r="R23" i="1" l="1"/>
  <c r="R22" i="1" s="1"/>
  <c r="S22" i="1" s="1"/>
  <c r="J52" i="2"/>
  <c r="I51" i="2"/>
  <c r="J51" i="2" s="1"/>
  <c r="S23" i="1" l="1"/>
</calcChain>
</file>

<file path=xl/sharedStrings.xml><?xml version="1.0" encoding="utf-8"?>
<sst xmlns="http://schemas.openxmlformats.org/spreadsheetml/2006/main" count="58" uniqueCount="24">
  <si>
    <t>počet přeživších embryí</t>
  </si>
  <si>
    <t>čas (h)</t>
  </si>
  <si>
    <t>c  (mg/l)</t>
  </si>
  <si>
    <t>přeživší embrya (%)</t>
  </si>
  <si>
    <t>log c</t>
  </si>
  <si>
    <t>     Log LC50</t>
  </si>
  <si>
    <t>     LC50</t>
  </si>
  <si>
    <t>96h</t>
  </si>
  <si>
    <t>%</t>
  </si>
  <si>
    <t>     LogEC50</t>
  </si>
  <si>
    <t>     EC50</t>
  </si>
  <si>
    <t>EC50 není dosaženo, byla by počítaná jen extrapolace</t>
  </si>
  <si>
    <t>EC 50 (mg/l)</t>
  </si>
  <si>
    <t>počet malformací</t>
  </si>
  <si>
    <t>počet malformací v %</t>
  </si>
  <si>
    <t>mortalita (%)</t>
  </si>
  <si>
    <t>počet přeživších embryí 24h</t>
  </si>
  <si>
    <t>počet přeživších embryí 48h</t>
  </si>
  <si>
    <t>počet přeživších embryí 72h</t>
  </si>
  <si>
    <t>počet přeživších embryí 96h</t>
  </si>
  <si>
    <t>výsledky za 24h</t>
  </si>
  <si>
    <t>výsledky za 48h</t>
  </si>
  <si>
    <t>výsledky za 72h</t>
  </si>
  <si>
    <t>výsledky za 96h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</si>
</sst>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0" fontId="0" fillId="0" borderId="3" xfId="0" applyBorder="1"/>
    <xf numFmtId="0" fontId="0" fillId="0" borderId="2" xfId="0" applyBorder="1"/>
    <xf numFmtId="0" fontId="0" fillId="0" borderId="0" xfId="0" applyBorder="1"/>
    <xf numFmtId="1" fontId="0" fillId="0" borderId="1" xfId="0" applyNumberForma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1" fontId="0" fillId="0" borderId="0" xfId="0" applyNumberFormat="1" applyBorder="1"/>
    <xf numFmtId="2" fontId="0" fillId="0" borderId="0" xfId="0" applyNumberFormat="1" applyBorder="1"/>
    <xf numFmtId="164" fontId="0" fillId="0" borderId="0" xfId="0" applyNumberFormat="1" applyBorder="1"/>
    <xf numFmtId="0" fontId="3" fillId="0" borderId="0" xfId="0" applyFont="1" applyBorder="1" applyAlignment="1">
      <alignment horizontal="left"/>
    </xf>
    <xf numFmtId="2" fontId="3" fillId="0" borderId="0" xfId="0" applyNumberFormat="1" applyFont="1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4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2" fontId="1" fillId="2" borderId="13" xfId="0" applyNumberFormat="1" applyFont="1" applyFill="1" applyBorder="1"/>
    <xf numFmtId="2" fontId="1" fillId="2" borderId="14" xfId="0" applyNumberFormat="1" applyFont="1" applyFill="1" applyBorder="1"/>
    <xf numFmtId="0" fontId="0" fillId="0" borderId="15" xfId="0" applyBorder="1"/>
    <xf numFmtId="0" fontId="0" fillId="0" borderId="6" xfId="0" applyBorder="1"/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3" fillId="2" borderId="4" xfId="0" applyFont="1" applyFill="1" applyBorder="1" applyAlignment="1">
      <alignment horizontal="left"/>
    </xf>
    <xf numFmtId="2" fontId="3" fillId="2" borderId="11" xfId="0" applyNumberFormat="1" applyFont="1" applyFill="1" applyBorder="1"/>
    <xf numFmtId="0" fontId="3" fillId="2" borderId="12" xfId="0" applyFont="1" applyFill="1" applyBorder="1" applyAlignment="1">
      <alignment horizontal="left"/>
    </xf>
    <xf numFmtId="2" fontId="3" fillId="2" borderId="14" xfId="0" applyNumberFormat="1" applyFont="1" applyFill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1" fillId="0" borderId="15" xfId="0" applyFont="1" applyBorder="1"/>
    <xf numFmtId="0" fontId="1" fillId="0" borderId="5" xfId="0" applyFont="1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0" fontId="1" fillId="0" borderId="16" xfId="0" applyFont="1" applyBorder="1"/>
    <xf numFmtId="0" fontId="2" fillId="6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7" borderId="0" xfId="0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procenta malformaci </a:t>
            </a:r>
            <a:r>
              <a:rPr lang="cs-CZ" sz="1400" b="0" i="0" u="none" strike="noStrike" baseline="0">
                <a:effectLst/>
              </a:rPr>
              <a:t>v závislosti na logaritmu koncentrace v čase </a:t>
            </a:r>
            <a:r>
              <a:rPr lang="cs-CZ"/>
              <a:t>48h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8.2382311465565503E-2"/>
          <c:y val="3.5723705268548747E-2"/>
          <c:w val="0.89019685039370078"/>
          <c:h val="0.8416746864975212"/>
        </c:manualLayout>
      </c:layout>
      <c:lineChart>
        <c:grouping val="standard"/>
        <c:varyColors val="0"/>
        <c:ser>
          <c:idx val="0"/>
          <c:order val="0"/>
          <c:tx>
            <c:strRef>
              <c:f>malformace!$T$5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malformace!$J$25:$J$29</c:f>
              <c:numCache>
                <c:formatCode>0.00</c:formatCode>
                <c:ptCount val="5"/>
                <c:pt idx="0">
                  <c:v>-0.50514997831990593</c:v>
                </c:pt>
                <c:pt idx="1">
                  <c:v>-0.20411998265592479</c:v>
                </c:pt>
                <c:pt idx="2">
                  <c:v>9.691001300805642E-2</c:v>
                </c:pt>
                <c:pt idx="3">
                  <c:v>0.3979400086720376</c:v>
                </c:pt>
                <c:pt idx="4">
                  <c:v>0.69897000433601886</c:v>
                </c:pt>
              </c:numCache>
            </c:numRef>
          </c:cat>
          <c:val>
            <c:numRef>
              <c:f>malformace!$K$25:$K$29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5.4054054054054053</c:v>
                </c:pt>
                <c:pt idx="2">
                  <c:v>21.052631578947366</c:v>
                </c:pt>
                <c:pt idx="3">
                  <c:v>27.027027027027028</c:v>
                </c:pt>
                <c:pt idx="4">
                  <c:v>62.962962962962962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13-42AC-8D36-48C043466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44240"/>
        <c:axId val="49739664"/>
      </c:lineChart>
      <c:catAx>
        <c:axId val="49744240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739664"/>
        <c:crosses val="autoZero"/>
        <c:auto val="1"/>
        <c:lblAlgn val="ctr"/>
        <c:lblOffset val="100"/>
        <c:noMultiLvlLbl val="0"/>
      </c:catAx>
      <c:valAx>
        <c:axId val="49739664"/>
        <c:scaling>
          <c:orientation val="minMax"/>
          <c:max val="1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74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procenta malformaci </a:t>
            </a:r>
            <a:r>
              <a:rPr lang="cs-CZ" sz="1400" b="0" i="0" baseline="0">
                <a:effectLst/>
              </a:rPr>
              <a:t>v závislosti na logaritmu koncentrace v čase 72</a:t>
            </a:r>
            <a:r>
              <a:rPr lang="en-US" sz="1400" b="0" i="0" baseline="0">
                <a:effectLst/>
              </a:rPr>
              <a:t>h</a:t>
            </a:r>
            <a:endParaRPr lang="cs-CZ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0980314960629922"/>
          <c:y val="2.5428298735385348E-2"/>
          <c:w val="0.89019685039370078"/>
          <c:h val="0.8416746864975212"/>
        </c:manualLayout>
      </c:layout>
      <c:lineChart>
        <c:grouping val="standard"/>
        <c:varyColors val="0"/>
        <c:ser>
          <c:idx val="0"/>
          <c:order val="0"/>
          <c:tx>
            <c:strRef>
              <c:f>malformace!$T$5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malformace!$J$37:$J$41</c:f>
              <c:numCache>
                <c:formatCode>0.00</c:formatCode>
                <c:ptCount val="5"/>
                <c:pt idx="0">
                  <c:v>-0.50514997831990593</c:v>
                </c:pt>
                <c:pt idx="1">
                  <c:v>-0.20411998265592479</c:v>
                </c:pt>
                <c:pt idx="2">
                  <c:v>9.691001300805642E-2</c:v>
                </c:pt>
                <c:pt idx="3">
                  <c:v>0.3979400086720376</c:v>
                </c:pt>
                <c:pt idx="4">
                  <c:v>0.69897000433601886</c:v>
                </c:pt>
              </c:numCache>
            </c:numRef>
          </c:cat>
          <c:val>
            <c:numRef>
              <c:f>malformace!$K$37:$K$41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10.810810810810811</c:v>
                </c:pt>
                <c:pt idx="2">
                  <c:v>31.578947368421051</c:v>
                </c:pt>
                <c:pt idx="3">
                  <c:v>45.945945945945951</c:v>
                </c:pt>
                <c:pt idx="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3-4C99-9646-F3BF343EA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44240"/>
        <c:axId val="49739664"/>
      </c:lineChart>
      <c:catAx>
        <c:axId val="49744240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739664"/>
        <c:crosses val="autoZero"/>
        <c:auto val="1"/>
        <c:lblAlgn val="ctr"/>
        <c:lblOffset val="100"/>
        <c:noMultiLvlLbl val="0"/>
      </c:catAx>
      <c:valAx>
        <c:axId val="49739664"/>
        <c:scaling>
          <c:orientation val="minMax"/>
          <c:max val="1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74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procenta malformaci </a:t>
            </a:r>
            <a:r>
              <a:rPr lang="cs-CZ"/>
              <a:t>v závislosti na logaritmu koncentrace v čase </a:t>
            </a:r>
            <a:r>
              <a:rPr lang="en-US"/>
              <a:t>96h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0980314960629922"/>
          <c:y val="2.5428298735385348E-2"/>
          <c:w val="0.89019685039370078"/>
          <c:h val="0.8416746864975212"/>
        </c:manualLayout>
      </c:layout>
      <c:lineChart>
        <c:grouping val="standard"/>
        <c:varyColors val="0"/>
        <c:ser>
          <c:idx val="0"/>
          <c:order val="0"/>
          <c:tx>
            <c:strRef>
              <c:f>malformace!$T$5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malformace!$J$51:$J$55</c:f>
              <c:numCache>
                <c:formatCode>0.00</c:formatCode>
                <c:ptCount val="5"/>
                <c:pt idx="0">
                  <c:v>-0.50514997831990593</c:v>
                </c:pt>
                <c:pt idx="1">
                  <c:v>-0.20411998265592479</c:v>
                </c:pt>
                <c:pt idx="2">
                  <c:v>9.691001300805642E-2</c:v>
                </c:pt>
                <c:pt idx="3">
                  <c:v>0.3979400086720376</c:v>
                </c:pt>
                <c:pt idx="4">
                  <c:v>0.69897000433601886</c:v>
                </c:pt>
              </c:numCache>
            </c:numRef>
          </c:cat>
          <c:val>
            <c:numRef>
              <c:f>malformace!$K$51:$K$55</c:f>
              <c:numCache>
                <c:formatCode>0.0</c:formatCode>
                <c:ptCount val="5"/>
                <c:pt idx="0" formatCode="General">
                  <c:v>2.5</c:v>
                </c:pt>
                <c:pt idx="1">
                  <c:v>16.216216216216218</c:v>
                </c:pt>
                <c:pt idx="2">
                  <c:v>47.368421052631575</c:v>
                </c:pt>
                <c:pt idx="3">
                  <c:v>60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B9-4C88-A39E-4EE3F2E7D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44240"/>
        <c:axId val="49739664"/>
      </c:lineChart>
      <c:catAx>
        <c:axId val="49744240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739664"/>
        <c:crosses val="autoZero"/>
        <c:auto val="1"/>
        <c:lblAlgn val="ctr"/>
        <c:lblOffset val="100"/>
        <c:noMultiLvlLbl val="0"/>
      </c:catAx>
      <c:valAx>
        <c:axId val="49739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74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počet přeživších embryí v % v závislosti na </a:t>
            </a:r>
            <a:r>
              <a:rPr lang="cs-CZ"/>
              <a:t>logaritmu </a:t>
            </a:r>
            <a:r>
              <a:rPr lang="en-US"/>
              <a:t>koncentrac</a:t>
            </a:r>
            <a:r>
              <a:rPr lang="cs-CZ"/>
              <a:t>e</a:t>
            </a:r>
            <a:r>
              <a:rPr lang="en-US"/>
              <a:t> v čase 96h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0980314960629919"/>
          <c:y val="0.21679613412378693"/>
          <c:w val="0.89019685039370078"/>
          <c:h val="0.65030683689065827"/>
        </c:manualLayout>
      </c:layout>
      <c:lineChart>
        <c:grouping val="standard"/>
        <c:varyColors val="0"/>
        <c:ser>
          <c:idx val="0"/>
          <c:order val="0"/>
          <c:tx>
            <c:strRef>
              <c:f>mortalita!$T$5</c:f>
              <c:strCache>
                <c:ptCount val="1"/>
                <c:pt idx="0">
                  <c:v>100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mortalita!$S$6:$S$10</c:f>
              <c:numCache>
                <c:formatCode>0.00</c:formatCode>
                <c:ptCount val="5"/>
                <c:pt idx="0">
                  <c:v>-0.50514997831990593</c:v>
                </c:pt>
                <c:pt idx="1">
                  <c:v>-0.20411998265592479</c:v>
                </c:pt>
                <c:pt idx="2">
                  <c:v>9.691001300805642E-2</c:v>
                </c:pt>
                <c:pt idx="3">
                  <c:v>0.3979400086720376</c:v>
                </c:pt>
                <c:pt idx="4">
                  <c:v>0.69897000433601886</c:v>
                </c:pt>
              </c:numCache>
            </c:numRef>
          </c:cat>
          <c:val>
            <c:numRef>
              <c:f>mortalita!$T$6:$T$10</c:f>
              <c:numCache>
                <c:formatCode>General</c:formatCode>
                <c:ptCount val="5"/>
                <c:pt idx="0">
                  <c:v>100</c:v>
                </c:pt>
                <c:pt idx="1">
                  <c:v>92.5</c:v>
                </c:pt>
                <c:pt idx="2">
                  <c:v>95</c:v>
                </c:pt>
                <c:pt idx="3">
                  <c:v>87.5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EB-4FFB-B1F2-1D8D9BFD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44240"/>
        <c:axId val="49739664"/>
      </c:lineChart>
      <c:catAx>
        <c:axId val="49744240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739664"/>
        <c:crosses val="autoZero"/>
        <c:auto val="1"/>
        <c:lblAlgn val="ctr"/>
        <c:lblOffset val="100"/>
        <c:noMultiLvlLbl val="0"/>
      </c:catAx>
      <c:valAx>
        <c:axId val="4973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74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mortalita v % v závislosti na </a:t>
            </a:r>
            <a:r>
              <a:rPr lang="cs-CZ"/>
              <a:t>logaritmu </a:t>
            </a:r>
            <a:r>
              <a:rPr lang="en-US"/>
              <a:t>koncentrac</a:t>
            </a:r>
            <a:r>
              <a:rPr lang="cs-CZ"/>
              <a:t>e</a:t>
            </a:r>
            <a:r>
              <a:rPr lang="en-US"/>
              <a:t> v čase 96h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mortalita!$T$21</c:f>
              <c:strCache>
                <c:ptCount val="1"/>
                <c:pt idx="0">
                  <c:v>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mortalita!$S$22:$S$26</c:f>
              <c:numCache>
                <c:formatCode>0.00</c:formatCode>
                <c:ptCount val="5"/>
                <c:pt idx="0">
                  <c:v>-0.50514997831990593</c:v>
                </c:pt>
                <c:pt idx="1">
                  <c:v>-0.20411998265592479</c:v>
                </c:pt>
                <c:pt idx="2">
                  <c:v>9.691001300805642E-2</c:v>
                </c:pt>
                <c:pt idx="3">
                  <c:v>0.3979400086720376</c:v>
                </c:pt>
                <c:pt idx="4">
                  <c:v>0.69897000433601886</c:v>
                </c:pt>
              </c:numCache>
            </c:numRef>
          </c:cat>
          <c:val>
            <c:numRef>
              <c:f>mortalita!$T$22:$T$26</c:f>
              <c:numCache>
                <c:formatCode>General</c:formatCode>
                <c:ptCount val="5"/>
                <c:pt idx="0">
                  <c:v>0</c:v>
                </c:pt>
                <c:pt idx="1">
                  <c:v>7.5</c:v>
                </c:pt>
                <c:pt idx="2">
                  <c:v>5</c:v>
                </c:pt>
                <c:pt idx="3">
                  <c:v>12.5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F3-458D-BBEC-7C4C42325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23968"/>
        <c:axId val="44224384"/>
      </c:lineChart>
      <c:catAx>
        <c:axId val="44223968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4224384"/>
        <c:crosses val="autoZero"/>
        <c:auto val="1"/>
        <c:lblAlgn val="ctr"/>
        <c:lblOffset val="100"/>
        <c:noMultiLvlLbl val="0"/>
      </c:catAx>
      <c:valAx>
        <c:axId val="4422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422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28576</xdr:colOff>
      <xdr:row>21</xdr:row>
      <xdr:rowOff>123826</xdr:rowOff>
    </xdr:from>
    <xdr:to>
      <xdr:col>18</xdr:col>
      <xdr:colOff>533400</xdr:colOff>
      <xdr:row>31</xdr:row>
      <xdr:rowOff>85726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749E78A-574E-41CB-B973-8DA56706E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590551</xdr:colOff>
      <xdr:row>33</xdr:row>
      <xdr:rowOff>95250</xdr:rowOff>
    </xdr:from>
    <xdr:to>
      <xdr:col>18</xdr:col>
      <xdr:colOff>561975</xdr:colOff>
      <xdr:row>43</xdr:row>
      <xdr:rowOff>76200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38D2889A-A680-4B94-9963-46979B67B2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9525</xdr:colOff>
      <xdr:row>47</xdr:row>
      <xdr:rowOff>47625</xdr:rowOff>
    </xdr:from>
    <xdr:to>
      <xdr:col>18</xdr:col>
      <xdr:colOff>590550</xdr:colOff>
      <xdr:row>59</xdr:row>
      <xdr:rowOff>76200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2DEF8D97-920D-4F1E-B8BA-76E99F515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219075</xdr:colOff>
      <xdr:row>1</xdr:row>
      <xdr:rowOff>9525</xdr:rowOff>
    </xdr:from>
    <xdr:to>
      <xdr:col>28</xdr:col>
      <xdr:colOff>523875</xdr:colOff>
      <xdr:row>16</xdr:row>
      <xdr:rowOff>185737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148E775-985C-462C-FFF7-A180B5EF1E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180975</xdr:colOff>
      <xdr:row>19</xdr:row>
      <xdr:rowOff>23812</xdr:rowOff>
    </xdr:from>
    <xdr:to>
      <xdr:col>28</xdr:col>
      <xdr:colOff>485775</xdr:colOff>
      <xdr:row>33</xdr:row>
      <xdr:rowOff>100012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280F6D7F-1D51-7842-84EA-F42EE212F9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FE5B2-48D1-415D-A8D1-E20D4163C18F}">
  <dimension ref="A2:W61"/>
  <sheetViews>
    <sheetView tabSelected="1" workbookViewId="0">
      <selection activeCell="I3" sqref="I3"/>
    </sheetView>
  </sheetViews>
  <sheetFormatPr defaultRowHeight="15" x14ac:dyDescent="0.25"/>
  <cols>
    <col min="3" max="3" width="18.5703125" customWidth="1"/>
    <col min="4" max="4" width="14.28515625" customWidth="1"/>
    <col min="5" max="5" width="16.42578125" customWidth="1"/>
    <col min="11" max="11" width="18.140625" customWidth="1"/>
    <col min="19" max="19" width="12.42578125" customWidth="1"/>
    <col min="20" max="20" width="12.140625" customWidth="1"/>
  </cols>
  <sheetData>
    <row r="2" spans="1:23" ht="15.75" thickBot="1" x14ac:dyDescent="0.3">
      <c r="C2" s="2" t="s">
        <v>0</v>
      </c>
      <c r="D2" s="2"/>
      <c r="E2" s="2"/>
      <c r="F2" s="2"/>
      <c r="G2" s="2"/>
      <c r="I2" s="10"/>
      <c r="J2" s="10"/>
      <c r="K2" s="15"/>
      <c r="L2" s="15"/>
      <c r="M2" s="15"/>
      <c r="N2" s="15"/>
      <c r="O2" s="15"/>
      <c r="P2" s="10"/>
      <c r="Q2" s="10"/>
      <c r="R2" s="10"/>
      <c r="S2" s="10"/>
      <c r="T2" s="10"/>
    </row>
    <row r="3" spans="1:23" x14ac:dyDescent="0.25">
      <c r="B3" s="8" t="s">
        <v>1</v>
      </c>
      <c r="C3" s="9">
        <v>0</v>
      </c>
      <c r="D3" s="9">
        <v>24</v>
      </c>
      <c r="E3" s="9">
        <v>48</v>
      </c>
      <c r="F3" s="9">
        <v>72</v>
      </c>
      <c r="G3" s="9">
        <v>96</v>
      </c>
      <c r="I3" s="10"/>
      <c r="J3" s="10"/>
      <c r="K3" s="10"/>
      <c r="L3" s="24" t="s">
        <v>1</v>
      </c>
      <c r="M3" s="25"/>
      <c r="N3" s="25">
        <v>24</v>
      </c>
      <c r="O3" s="25">
        <v>48</v>
      </c>
      <c r="P3" s="25">
        <v>72</v>
      </c>
      <c r="Q3" s="26">
        <v>96</v>
      </c>
      <c r="R3" s="10"/>
      <c r="S3" s="10"/>
      <c r="T3" s="10"/>
    </row>
    <row r="4" spans="1:23" ht="15.75" thickBot="1" x14ac:dyDescent="0.3">
      <c r="B4" s="5"/>
      <c r="I4" s="10"/>
      <c r="J4" s="10"/>
      <c r="K4" s="10"/>
      <c r="L4" s="27" t="s">
        <v>12</v>
      </c>
      <c r="M4" s="28"/>
      <c r="N4" s="28"/>
      <c r="O4" s="29">
        <v>3.8679999999999999</v>
      </c>
      <c r="P4" s="29">
        <v>2.2959999999999998</v>
      </c>
      <c r="Q4" s="30">
        <v>1.5309999999999999</v>
      </c>
      <c r="R4" s="10"/>
      <c r="S4" s="10"/>
      <c r="T4" s="10"/>
    </row>
    <row r="5" spans="1:23" x14ac:dyDescent="0.25">
      <c r="A5" s="10" t="s">
        <v>2</v>
      </c>
      <c r="B5" s="11">
        <v>0</v>
      </c>
      <c r="C5" s="55">
        <v>40</v>
      </c>
      <c r="D5" s="51">
        <v>40</v>
      </c>
      <c r="E5" s="52">
        <v>40</v>
      </c>
      <c r="F5" s="53">
        <v>40</v>
      </c>
      <c r="G5" s="54">
        <v>40</v>
      </c>
      <c r="I5" s="10"/>
      <c r="J5" s="16"/>
      <c r="K5" s="10"/>
      <c r="L5" s="10"/>
      <c r="M5" s="10"/>
      <c r="N5" s="10"/>
      <c r="O5" s="10"/>
      <c r="P5" s="10"/>
      <c r="Q5" s="10"/>
      <c r="R5" s="16"/>
      <c r="S5" s="10"/>
      <c r="T5" s="10"/>
    </row>
    <row r="6" spans="1:23" x14ac:dyDescent="0.25">
      <c r="B6" s="6">
        <f t="shared" ref="B6:B8" si="0">B7/2</f>
        <v>0.3125</v>
      </c>
      <c r="C6" s="55">
        <v>40</v>
      </c>
      <c r="D6" s="51">
        <v>40</v>
      </c>
      <c r="E6" s="52">
        <v>40</v>
      </c>
      <c r="F6" s="53">
        <v>40</v>
      </c>
      <c r="G6" s="54">
        <v>40</v>
      </c>
      <c r="I6" s="10"/>
      <c r="J6" s="17"/>
      <c r="K6" s="10"/>
      <c r="L6" s="10"/>
      <c r="M6" s="10"/>
      <c r="N6" s="10"/>
      <c r="O6" s="10"/>
      <c r="P6" s="10"/>
      <c r="Q6" s="10"/>
      <c r="R6" s="17"/>
      <c r="S6" s="17"/>
      <c r="T6" s="10"/>
    </row>
    <row r="7" spans="1:23" x14ac:dyDescent="0.25">
      <c r="B7" s="6">
        <f t="shared" si="0"/>
        <v>0.625</v>
      </c>
      <c r="C7" s="55">
        <v>40</v>
      </c>
      <c r="D7" s="51">
        <v>37</v>
      </c>
      <c r="E7" s="52">
        <v>37</v>
      </c>
      <c r="F7" s="53">
        <v>37</v>
      </c>
      <c r="G7" s="54">
        <v>37</v>
      </c>
      <c r="I7" s="10"/>
      <c r="J7" s="17"/>
      <c r="K7" s="10"/>
      <c r="L7" s="10"/>
      <c r="M7" s="10"/>
      <c r="N7" s="10"/>
      <c r="O7" s="10"/>
      <c r="P7" s="10"/>
      <c r="Q7" s="10"/>
      <c r="R7" s="17"/>
      <c r="S7" s="17"/>
      <c r="T7" s="10"/>
    </row>
    <row r="8" spans="1:23" x14ac:dyDescent="0.25">
      <c r="B8" s="6">
        <f t="shared" si="0"/>
        <v>1.25</v>
      </c>
      <c r="C8" s="55">
        <v>40</v>
      </c>
      <c r="D8" s="51">
        <v>38</v>
      </c>
      <c r="E8" s="52">
        <v>38</v>
      </c>
      <c r="F8" s="53">
        <v>38</v>
      </c>
      <c r="G8" s="54">
        <v>38</v>
      </c>
      <c r="I8" s="10"/>
      <c r="J8" s="17"/>
      <c r="K8" s="10"/>
      <c r="L8" s="10"/>
      <c r="M8" s="10"/>
      <c r="N8" s="10"/>
      <c r="O8" s="10"/>
      <c r="P8" s="10"/>
      <c r="Q8" s="10"/>
      <c r="R8" s="17"/>
      <c r="S8" s="17"/>
      <c r="T8" s="10"/>
    </row>
    <row r="9" spans="1:23" x14ac:dyDescent="0.25">
      <c r="B9" s="7">
        <f>B10/2</f>
        <v>2.5</v>
      </c>
      <c r="C9" s="55">
        <v>40</v>
      </c>
      <c r="D9" s="51">
        <v>37</v>
      </c>
      <c r="E9" s="52">
        <v>37</v>
      </c>
      <c r="F9" s="53">
        <v>37</v>
      </c>
      <c r="G9" s="54">
        <v>35</v>
      </c>
      <c r="I9" s="10"/>
      <c r="J9" s="18"/>
      <c r="K9" s="10"/>
      <c r="L9" s="10"/>
      <c r="M9" s="10"/>
      <c r="N9" s="10"/>
      <c r="O9" s="10"/>
      <c r="P9" s="10"/>
      <c r="Q9" s="10"/>
      <c r="R9" s="18"/>
      <c r="S9" s="17"/>
      <c r="T9" s="10"/>
    </row>
    <row r="10" spans="1:23" x14ac:dyDescent="0.25">
      <c r="B10" s="5">
        <v>5</v>
      </c>
      <c r="C10" s="55">
        <v>40</v>
      </c>
      <c r="D10" s="51">
        <v>35</v>
      </c>
      <c r="E10" s="52">
        <v>27</v>
      </c>
      <c r="F10" s="53">
        <v>20</v>
      </c>
      <c r="G10" s="54">
        <v>0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7"/>
      <c r="T10" s="10"/>
    </row>
    <row r="11" spans="1:23" ht="15.75" thickBot="1" x14ac:dyDescent="0.3">
      <c r="D11" s="1"/>
      <c r="E11" s="1"/>
      <c r="F11" s="1"/>
      <c r="G11" s="1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3" x14ac:dyDescent="0.25">
      <c r="A12" s="42" t="s">
        <v>20</v>
      </c>
      <c r="B12" s="43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32"/>
    </row>
    <row r="13" spans="1:23" ht="30" x14ac:dyDescent="0.25">
      <c r="A13" s="33"/>
      <c r="B13" s="10"/>
      <c r="C13" s="40" t="s">
        <v>16</v>
      </c>
      <c r="D13" s="40" t="s">
        <v>13</v>
      </c>
      <c r="E13" s="41" t="s">
        <v>14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9"/>
      <c r="T13" s="20"/>
      <c r="U13" s="10"/>
      <c r="V13" s="10"/>
      <c r="W13" s="34"/>
    </row>
    <row r="14" spans="1:23" x14ac:dyDescent="0.25">
      <c r="A14" s="33" t="s">
        <v>2</v>
      </c>
      <c r="B14" s="11">
        <v>0</v>
      </c>
      <c r="C14" s="50">
        <v>40</v>
      </c>
      <c r="D14" s="10">
        <v>0</v>
      </c>
      <c r="E14" s="10">
        <f>D14/C14*100</f>
        <v>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9"/>
      <c r="T14" s="20"/>
      <c r="U14" s="10"/>
      <c r="V14" s="10"/>
      <c r="W14" s="34"/>
    </row>
    <row r="15" spans="1:23" x14ac:dyDescent="0.25">
      <c r="A15" s="33"/>
      <c r="B15" s="6">
        <f t="shared" ref="B15:B17" si="1">B16/2</f>
        <v>0.3125</v>
      </c>
      <c r="C15" s="50">
        <v>40</v>
      </c>
      <c r="D15" s="10">
        <v>0</v>
      </c>
      <c r="E15" s="10">
        <f t="shared" ref="E15:E19" si="2">D15/C15*100</f>
        <v>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34"/>
    </row>
    <row r="16" spans="1:23" x14ac:dyDescent="0.25">
      <c r="A16" s="33"/>
      <c r="B16" s="6">
        <f t="shared" si="1"/>
        <v>0.625</v>
      </c>
      <c r="C16" s="50">
        <v>37</v>
      </c>
      <c r="D16" s="10">
        <v>0</v>
      </c>
      <c r="E16" s="10">
        <f t="shared" si="2"/>
        <v>0</v>
      </c>
      <c r="F16" s="10"/>
      <c r="G16" s="10" t="s">
        <v>11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34"/>
    </row>
    <row r="17" spans="1:23" x14ac:dyDescent="0.25">
      <c r="A17" s="33"/>
      <c r="B17" s="6">
        <f t="shared" si="1"/>
        <v>1.25</v>
      </c>
      <c r="C17" s="50">
        <v>38</v>
      </c>
      <c r="D17" s="10">
        <v>5</v>
      </c>
      <c r="E17" s="17">
        <f t="shared" si="2"/>
        <v>13.157894736842104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34"/>
    </row>
    <row r="18" spans="1:23" x14ac:dyDescent="0.25">
      <c r="A18" s="33"/>
      <c r="B18" s="7">
        <f>B19/2</f>
        <v>2.5</v>
      </c>
      <c r="C18" s="50">
        <v>37</v>
      </c>
      <c r="D18" s="10">
        <v>8</v>
      </c>
      <c r="E18" s="17">
        <f t="shared" si="2"/>
        <v>21.621621621621621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34"/>
    </row>
    <row r="19" spans="1:23" x14ac:dyDescent="0.25">
      <c r="A19" s="33"/>
      <c r="B19" s="5">
        <v>5</v>
      </c>
      <c r="C19" s="50">
        <v>35</v>
      </c>
      <c r="D19" s="10">
        <v>12</v>
      </c>
      <c r="E19" s="17">
        <f t="shared" si="2"/>
        <v>34.285714285714285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34"/>
    </row>
    <row r="20" spans="1:23" ht="15.75" thickBot="1" x14ac:dyDescent="0.3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35"/>
    </row>
    <row r="21" spans="1:23" ht="15.75" thickBot="1" x14ac:dyDescent="0.3"/>
    <row r="22" spans="1:23" x14ac:dyDescent="0.25">
      <c r="A22" s="42" t="s">
        <v>21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32"/>
    </row>
    <row r="23" spans="1:23" ht="30" x14ac:dyDescent="0.25">
      <c r="A23" s="33"/>
      <c r="B23" s="10"/>
      <c r="C23" s="40" t="s">
        <v>17</v>
      </c>
      <c r="D23" s="40" t="s">
        <v>13</v>
      </c>
      <c r="E23" s="41" t="s">
        <v>14</v>
      </c>
      <c r="F23" s="10"/>
      <c r="G23" s="10"/>
      <c r="H23" s="10"/>
      <c r="I23" s="10" t="s">
        <v>2</v>
      </c>
      <c r="J23" s="10" t="s">
        <v>4</v>
      </c>
      <c r="K23" s="41" t="s">
        <v>14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34"/>
    </row>
    <row r="24" spans="1:23" x14ac:dyDescent="0.25">
      <c r="A24" s="33" t="s">
        <v>2</v>
      </c>
      <c r="B24" s="11">
        <v>0</v>
      </c>
      <c r="C24" s="49">
        <v>40</v>
      </c>
      <c r="D24" s="10">
        <v>0</v>
      </c>
      <c r="E24" s="10">
        <f>D24/C24*100</f>
        <v>0</v>
      </c>
      <c r="F24" s="10"/>
      <c r="G24" s="10"/>
      <c r="H24" s="10"/>
      <c r="I24" s="11">
        <v>0</v>
      </c>
      <c r="J24" s="10"/>
      <c r="K24" s="10">
        <v>0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34"/>
    </row>
    <row r="25" spans="1:23" x14ac:dyDescent="0.25">
      <c r="A25" s="33"/>
      <c r="B25" s="6">
        <f t="shared" ref="B25:B27" si="3">B26/2</f>
        <v>0.3125</v>
      </c>
      <c r="C25" s="49">
        <v>40</v>
      </c>
      <c r="D25" s="10">
        <v>0</v>
      </c>
      <c r="E25" s="10">
        <f t="shared" ref="E25:E29" si="4">D25/C25*100</f>
        <v>0</v>
      </c>
      <c r="F25" s="10"/>
      <c r="G25" s="10"/>
      <c r="H25" s="10"/>
      <c r="I25" s="6">
        <f t="shared" ref="I25:I27" si="5">I26/2</f>
        <v>0.3125</v>
      </c>
      <c r="J25" s="17">
        <f t="shared" ref="J25:J29" si="6">LOG10(I25)</f>
        <v>-0.50514997831990593</v>
      </c>
      <c r="K25" s="10">
        <v>0</v>
      </c>
      <c r="L25" s="10"/>
      <c r="M25" s="10"/>
      <c r="N25" s="10"/>
      <c r="O25" s="10"/>
      <c r="P25" s="10"/>
      <c r="Q25" s="10"/>
      <c r="R25" s="10"/>
      <c r="S25" s="10"/>
      <c r="T25" s="19" t="s">
        <v>9</v>
      </c>
      <c r="U25" s="44">
        <v>0.58750000000000002</v>
      </c>
      <c r="V25" s="10"/>
      <c r="W25" s="34"/>
    </row>
    <row r="26" spans="1:23" x14ac:dyDescent="0.25">
      <c r="A26" s="33"/>
      <c r="B26" s="6">
        <f t="shared" si="3"/>
        <v>0.625</v>
      </c>
      <c r="C26" s="49">
        <v>37</v>
      </c>
      <c r="D26" s="10">
        <v>2</v>
      </c>
      <c r="E26" s="18">
        <f t="shared" si="4"/>
        <v>5.4054054054054053</v>
      </c>
      <c r="F26" s="10"/>
      <c r="G26" s="10"/>
      <c r="H26" s="10"/>
      <c r="I26" s="6">
        <f t="shared" si="5"/>
        <v>0.625</v>
      </c>
      <c r="J26" s="17">
        <f t="shared" si="6"/>
        <v>-0.20411998265592479</v>
      </c>
      <c r="K26" s="18">
        <v>5.4054054054054053</v>
      </c>
      <c r="L26" s="10"/>
      <c r="M26" s="10"/>
      <c r="N26" s="10"/>
      <c r="O26" s="10"/>
      <c r="P26" s="10"/>
      <c r="Q26" s="10"/>
      <c r="R26" s="10"/>
      <c r="S26" s="10"/>
      <c r="T26" s="19" t="s">
        <v>10</v>
      </c>
      <c r="U26" s="44">
        <v>3.8679999999999999</v>
      </c>
      <c r="V26" s="10"/>
      <c r="W26" s="34"/>
    </row>
    <row r="27" spans="1:23" x14ac:dyDescent="0.25">
      <c r="A27" s="33"/>
      <c r="B27" s="6">
        <f t="shared" si="3"/>
        <v>1.25</v>
      </c>
      <c r="C27" s="49">
        <v>38</v>
      </c>
      <c r="D27" s="10">
        <v>8</v>
      </c>
      <c r="E27" s="17">
        <f t="shared" si="4"/>
        <v>21.052631578947366</v>
      </c>
      <c r="F27" s="10"/>
      <c r="G27" s="10"/>
      <c r="H27" s="10"/>
      <c r="I27" s="6">
        <f t="shared" si="5"/>
        <v>1.25</v>
      </c>
      <c r="J27" s="17">
        <f t="shared" si="6"/>
        <v>9.691001300805642E-2</v>
      </c>
      <c r="K27" s="18">
        <v>21.052631578947366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34"/>
    </row>
    <row r="28" spans="1:23" x14ac:dyDescent="0.25">
      <c r="A28" s="33"/>
      <c r="B28" s="7">
        <f>B29/2</f>
        <v>2.5</v>
      </c>
      <c r="C28" s="49">
        <v>37</v>
      </c>
      <c r="D28" s="10">
        <v>10</v>
      </c>
      <c r="E28" s="17">
        <f t="shared" si="4"/>
        <v>27.027027027027028</v>
      </c>
      <c r="F28" s="10"/>
      <c r="G28" s="10"/>
      <c r="H28" s="10"/>
      <c r="I28" s="7">
        <f>I29/2</f>
        <v>2.5</v>
      </c>
      <c r="J28" s="17">
        <f t="shared" si="6"/>
        <v>0.3979400086720376</v>
      </c>
      <c r="K28" s="18">
        <v>27.027027027027028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34"/>
    </row>
    <row r="29" spans="1:23" x14ac:dyDescent="0.25">
      <c r="A29" s="33"/>
      <c r="B29" s="5">
        <v>5</v>
      </c>
      <c r="C29" s="49">
        <v>27</v>
      </c>
      <c r="D29" s="10">
        <v>17</v>
      </c>
      <c r="E29" s="17">
        <f t="shared" si="4"/>
        <v>62.962962962962962</v>
      </c>
      <c r="F29" s="10"/>
      <c r="G29" s="10"/>
      <c r="H29" s="10"/>
      <c r="I29" s="5">
        <v>5</v>
      </c>
      <c r="J29" s="17">
        <f t="shared" si="6"/>
        <v>0.69897000433601886</v>
      </c>
      <c r="K29" s="18">
        <v>62.962962962962962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34"/>
    </row>
    <row r="30" spans="1:23" x14ac:dyDescent="0.25">
      <c r="A30" s="33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34"/>
    </row>
    <row r="31" spans="1:23" x14ac:dyDescent="0.25">
      <c r="A31" s="33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34"/>
    </row>
    <row r="32" spans="1:23" ht="15.75" thickBot="1" x14ac:dyDescent="0.3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35"/>
    </row>
    <row r="33" spans="1:23" ht="15.75" thickBo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x14ac:dyDescent="0.25">
      <c r="A34" s="42" t="s">
        <v>22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32"/>
    </row>
    <row r="35" spans="1:23" ht="30" x14ac:dyDescent="0.25">
      <c r="A35" s="33"/>
      <c r="B35" s="10"/>
      <c r="C35" s="40" t="s">
        <v>18</v>
      </c>
      <c r="D35" s="40" t="s">
        <v>13</v>
      </c>
      <c r="E35" s="41" t="s">
        <v>14</v>
      </c>
      <c r="F35" s="10"/>
      <c r="G35" s="10"/>
      <c r="H35" s="10"/>
      <c r="I35" s="10" t="s">
        <v>2</v>
      </c>
      <c r="J35" s="10" t="s">
        <v>4</v>
      </c>
      <c r="K35" s="41" t="s">
        <v>14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34"/>
    </row>
    <row r="36" spans="1:23" x14ac:dyDescent="0.25">
      <c r="A36" s="33" t="s">
        <v>2</v>
      </c>
      <c r="B36" s="11">
        <v>0</v>
      </c>
      <c r="C36" s="48">
        <v>40</v>
      </c>
      <c r="D36" s="10">
        <v>0</v>
      </c>
      <c r="E36" s="10">
        <f>D36/C36*100</f>
        <v>0</v>
      </c>
      <c r="F36" s="10"/>
      <c r="G36" s="10"/>
      <c r="H36" s="10"/>
      <c r="I36" s="11">
        <v>0</v>
      </c>
      <c r="J36" s="10"/>
      <c r="K36" s="10">
        <v>0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34"/>
    </row>
    <row r="37" spans="1:23" x14ac:dyDescent="0.25">
      <c r="A37" s="33"/>
      <c r="B37" s="6">
        <f t="shared" ref="B37:B40" si="7">B38/2</f>
        <v>0.3125</v>
      </c>
      <c r="C37" s="48">
        <v>40</v>
      </c>
      <c r="D37" s="10">
        <v>0</v>
      </c>
      <c r="E37" s="10">
        <f t="shared" ref="E37:E41" si="8">D37/C37*100</f>
        <v>0</v>
      </c>
      <c r="F37" s="10"/>
      <c r="G37" s="10"/>
      <c r="H37" s="10"/>
      <c r="I37" s="6">
        <f t="shared" ref="I37:I40" si="9">I38/2</f>
        <v>0.3125</v>
      </c>
      <c r="J37" s="17">
        <f t="shared" ref="J37:J41" si="10">LOG10(I37)</f>
        <v>-0.50514997831990593</v>
      </c>
      <c r="K37" s="10">
        <v>0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34"/>
    </row>
    <row r="38" spans="1:23" x14ac:dyDescent="0.25">
      <c r="A38" s="33"/>
      <c r="B38" s="6">
        <f t="shared" si="7"/>
        <v>0.625</v>
      </c>
      <c r="C38" s="48">
        <v>37</v>
      </c>
      <c r="D38" s="10">
        <v>4</v>
      </c>
      <c r="E38" s="18">
        <f t="shared" si="8"/>
        <v>10.810810810810811</v>
      </c>
      <c r="F38" s="10"/>
      <c r="G38" s="10"/>
      <c r="H38" s="10"/>
      <c r="I38" s="6">
        <f t="shared" si="9"/>
        <v>0.625</v>
      </c>
      <c r="J38" s="17">
        <f t="shared" si="10"/>
        <v>-0.20411998265592479</v>
      </c>
      <c r="K38" s="18">
        <v>10.810810810810811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34"/>
    </row>
    <row r="39" spans="1:23" x14ac:dyDescent="0.25">
      <c r="A39" s="33"/>
      <c r="B39" s="6">
        <f t="shared" si="7"/>
        <v>1.25</v>
      </c>
      <c r="C39" s="48">
        <v>38</v>
      </c>
      <c r="D39" s="10">
        <v>12</v>
      </c>
      <c r="E39" s="18">
        <f t="shared" si="8"/>
        <v>31.578947368421051</v>
      </c>
      <c r="F39" s="10"/>
      <c r="G39" s="10"/>
      <c r="H39" s="10"/>
      <c r="I39" s="6">
        <f t="shared" si="9"/>
        <v>1.25</v>
      </c>
      <c r="J39" s="17">
        <f t="shared" si="10"/>
        <v>9.691001300805642E-2</v>
      </c>
      <c r="K39" s="18">
        <v>31.578947368421051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34"/>
    </row>
    <row r="40" spans="1:23" x14ac:dyDescent="0.25">
      <c r="A40" s="33"/>
      <c r="B40" s="7">
        <f>B41/2</f>
        <v>2.5</v>
      </c>
      <c r="C40" s="48">
        <v>37</v>
      </c>
      <c r="D40" s="10">
        <v>17</v>
      </c>
      <c r="E40" s="18">
        <f t="shared" si="8"/>
        <v>45.945945945945951</v>
      </c>
      <c r="F40" s="10"/>
      <c r="G40" s="10"/>
      <c r="H40" s="10"/>
      <c r="I40" s="7">
        <f>I41/2</f>
        <v>2.5</v>
      </c>
      <c r="J40" s="17">
        <f t="shared" si="10"/>
        <v>0.3979400086720376</v>
      </c>
      <c r="K40" s="18">
        <v>45.945945945945951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34"/>
    </row>
    <row r="41" spans="1:23" x14ac:dyDescent="0.25">
      <c r="A41" s="33"/>
      <c r="B41" s="5">
        <v>5</v>
      </c>
      <c r="C41" s="48">
        <v>20</v>
      </c>
      <c r="D41" s="10">
        <v>17</v>
      </c>
      <c r="E41" s="18">
        <f t="shared" si="8"/>
        <v>85</v>
      </c>
      <c r="F41" s="10"/>
      <c r="G41" s="10"/>
      <c r="H41" s="10"/>
      <c r="I41" s="5">
        <v>5</v>
      </c>
      <c r="J41" s="17">
        <f t="shared" si="10"/>
        <v>0.69897000433601886</v>
      </c>
      <c r="K41" s="18">
        <v>85</v>
      </c>
      <c r="L41" s="10"/>
      <c r="M41" s="10"/>
      <c r="N41" s="10"/>
      <c r="O41" s="10"/>
      <c r="P41" s="10"/>
      <c r="Q41" s="10"/>
      <c r="R41" s="10"/>
      <c r="S41" s="10"/>
      <c r="T41" s="19" t="s">
        <v>9</v>
      </c>
      <c r="U41" s="44">
        <v>0.36109999999999998</v>
      </c>
      <c r="V41" s="10"/>
      <c r="W41" s="34"/>
    </row>
    <row r="42" spans="1:23" x14ac:dyDescent="0.25">
      <c r="A42" s="33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9" t="s">
        <v>10</v>
      </c>
      <c r="U42" s="44">
        <v>2.2959999999999998</v>
      </c>
      <c r="V42" s="10"/>
      <c r="W42" s="34"/>
    </row>
    <row r="43" spans="1:23" x14ac:dyDescent="0.25">
      <c r="A43" s="33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34"/>
    </row>
    <row r="44" spans="1:23" x14ac:dyDescent="0.25">
      <c r="A44" s="33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34"/>
    </row>
    <row r="45" spans="1:23" ht="15.75" thickBot="1" x14ac:dyDescent="0.3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35"/>
    </row>
    <row r="46" spans="1:23" ht="15.75" thickBot="1" x14ac:dyDescent="0.3"/>
    <row r="47" spans="1:23" x14ac:dyDescent="0.25">
      <c r="A47" s="3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32"/>
    </row>
    <row r="48" spans="1:23" x14ac:dyDescent="0.25">
      <c r="A48" s="46" t="s">
        <v>23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34"/>
    </row>
    <row r="49" spans="1:23" ht="30" x14ac:dyDescent="0.25">
      <c r="A49" s="33"/>
      <c r="B49" s="10"/>
      <c r="C49" s="40" t="s">
        <v>19</v>
      </c>
      <c r="D49" s="40" t="s">
        <v>13</v>
      </c>
      <c r="E49" s="45" t="s">
        <v>8</v>
      </c>
      <c r="F49" s="10"/>
      <c r="G49" s="10"/>
      <c r="H49" s="10"/>
      <c r="I49" s="10" t="s">
        <v>2</v>
      </c>
      <c r="J49" s="10" t="s">
        <v>4</v>
      </c>
      <c r="K49" s="41" t="s">
        <v>14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34"/>
    </row>
    <row r="50" spans="1:23" x14ac:dyDescent="0.25">
      <c r="A50" s="33" t="s">
        <v>2</v>
      </c>
      <c r="B50" s="11">
        <v>0</v>
      </c>
      <c r="C50" s="47">
        <v>40</v>
      </c>
      <c r="D50" s="10">
        <v>0</v>
      </c>
      <c r="E50" s="10">
        <f>D50/C50*100</f>
        <v>0</v>
      </c>
      <c r="F50" s="10"/>
      <c r="G50" s="10"/>
      <c r="H50" s="10"/>
      <c r="I50" s="11">
        <v>0</v>
      </c>
      <c r="J50" s="10"/>
      <c r="K50" s="10">
        <v>0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34"/>
    </row>
    <row r="51" spans="1:23" x14ac:dyDescent="0.25">
      <c r="A51" s="33"/>
      <c r="B51" s="6">
        <f t="shared" ref="B51:B54" si="11">B52/2</f>
        <v>0.3125</v>
      </c>
      <c r="C51" s="47">
        <v>40</v>
      </c>
      <c r="D51" s="10">
        <v>1</v>
      </c>
      <c r="E51" s="10">
        <f t="shared" ref="E51:E54" si="12">D51/C51*100</f>
        <v>2.5</v>
      </c>
      <c r="F51" s="10"/>
      <c r="G51" s="10"/>
      <c r="H51" s="10"/>
      <c r="I51" s="6">
        <f t="shared" ref="I51:I54" si="13">I52/2</f>
        <v>0.3125</v>
      </c>
      <c r="J51" s="17">
        <f t="shared" ref="J51:J55" si="14">LOG10(I51)</f>
        <v>-0.50514997831990593</v>
      </c>
      <c r="K51" s="10">
        <v>2.5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34"/>
    </row>
    <row r="52" spans="1:23" x14ac:dyDescent="0.25">
      <c r="A52" s="33"/>
      <c r="B52" s="6">
        <f t="shared" si="11"/>
        <v>0.625</v>
      </c>
      <c r="C52" s="47">
        <v>37</v>
      </c>
      <c r="D52" s="10">
        <v>6</v>
      </c>
      <c r="E52" s="18">
        <f t="shared" si="12"/>
        <v>16.216216216216218</v>
      </c>
      <c r="F52" s="10"/>
      <c r="G52" s="10"/>
      <c r="H52" s="10"/>
      <c r="I52" s="6">
        <f t="shared" si="13"/>
        <v>0.625</v>
      </c>
      <c r="J52" s="17">
        <f t="shared" si="14"/>
        <v>-0.20411998265592479</v>
      </c>
      <c r="K52" s="18">
        <v>16.216216216216218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34"/>
    </row>
    <row r="53" spans="1:23" x14ac:dyDescent="0.25">
      <c r="A53" s="33"/>
      <c r="B53" s="6">
        <f t="shared" si="11"/>
        <v>1.25</v>
      </c>
      <c r="C53" s="47">
        <v>38</v>
      </c>
      <c r="D53" s="10">
        <v>18</v>
      </c>
      <c r="E53" s="18">
        <f t="shared" si="12"/>
        <v>47.368421052631575</v>
      </c>
      <c r="F53" s="10"/>
      <c r="G53" s="10"/>
      <c r="H53" s="10"/>
      <c r="I53" s="6">
        <f t="shared" si="13"/>
        <v>1.25</v>
      </c>
      <c r="J53" s="17">
        <f t="shared" si="14"/>
        <v>9.691001300805642E-2</v>
      </c>
      <c r="K53" s="18">
        <v>47.368421052631575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34"/>
    </row>
    <row r="54" spans="1:23" x14ac:dyDescent="0.25">
      <c r="A54" s="33"/>
      <c r="B54" s="7">
        <f>B55/2</f>
        <v>2.5</v>
      </c>
      <c r="C54" s="47">
        <v>35</v>
      </c>
      <c r="D54" s="10">
        <v>21</v>
      </c>
      <c r="E54" s="18">
        <f t="shared" si="12"/>
        <v>60</v>
      </c>
      <c r="F54" s="10"/>
      <c r="G54" s="10"/>
      <c r="H54" s="10"/>
      <c r="I54" s="7">
        <f>I55/2</f>
        <v>2.5</v>
      </c>
      <c r="J54" s="17">
        <f t="shared" si="14"/>
        <v>0.3979400086720376</v>
      </c>
      <c r="K54" s="18">
        <v>60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34"/>
    </row>
    <row r="55" spans="1:23" x14ac:dyDescent="0.25">
      <c r="A55" s="33"/>
      <c r="B55" s="5">
        <v>5</v>
      </c>
      <c r="C55" s="47">
        <v>0</v>
      </c>
      <c r="D55" s="10">
        <v>0</v>
      </c>
      <c r="E55" s="18">
        <v>100</v>
      </c>
      <c r="F55" s="10"/>
      <c r="G55" s="10"/>
      <c r="H55" s="10"/>
      <c r="I55" s="5">
        <v>5</v>
      </c>
      <c r="J55" s="17">
        <f t="shared" si="14"/>
        <v>0.69897000433601886</v>
      </c>
      <c r="K55" s="18">
        <v>100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34"/>
    </row>
    <row r="56" spans="1:23" x14ac:dyDescent="0.25">
      <c r="A56" s="33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34"/>
    </row>
    <row r="57" spans="1:23" x14ac:dyDescent="0.25">
      <c r="A57" s="33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9" t="s">
        <v>9</v>
      </c>
      <c r="U57" s="44">
        <v>0.18509999999999999</v>
      </c>
      <c r="V57" s="10"/>
      <c r="W57" s="34"/>
    </row>
    <row r="58" spans="1:23" x14ac:dyDescent="0.25">
      <c r="A58" s="33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9" t="s">
        <v>10</v>
      </c>
      <c r="U58" s="44">
        <v>1.5309999999999999</v>
      </c>
      <c r="V58" s="10"/>
      <c r="W58" s="34"/>
    </row>
    <row r="59" spans="1:23" x14ac:dyDescent="0.25">
      <c r="A59" s="33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34"/>
    </row>
    <row r="60" spans="1:23" x14ac:dyDescent="0.25">
      <c r="A60" s="33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34"/>
    </row>
    <row r="61" spans="1:23" ht="15.75" thickBot="1" x14ac:dyDescent="0.3">
      <c r="A61" s="22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35"/>
    </row>
  </sheetData>
  <mergeCells count="2">
    <mergeCell ref="C2:G2"/>
    <mergeCell ref="K2:O2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AC2A2-7AB1-4EE4-9738-91EFD099EAD9}">
  <dimension ref="A2:U56"/>
  <sheetViews>
    <sheetView topLeftCell="G1" workbookViewId="0">
      <selection activeCell="T31" sqref="T31"/>
    </sheetView>
  </sheetViews>
  <sheetFormatPr defaultRowHeight="15" x14ac:dyDescent="0.25"/>
  <cols>
    <col min="4" max="4" width="14.28515625" customWidth="1"/>
    <col min="19" max="19" width="12.42578125" customWidth="1"/>
    <col min="20" max="20" width="12.140625" customWidth="1"/>
  </cols>
  <sheetData>
    <row r="2" spans="1:20" x14ac:dyDescent="0.25">
      <c r="C2" s="2" t="s">
        <v>0</v>
      </c>
      <c r="D2" s="2"/>
      <c r="E2" s="2"/>
      <c r="F2" s="2"/>
      <c r="G2" s="2"/>
      <c r="K2" s="2" t="s">
        <v>3</v>
      </c>
      <c r="L2" s="2"/>
      <c r="M2" s="2"/>
      <c r="N2" s="2"/>
      <c r="O2" s="2"/>
    </row>
    <row r="3" spans="1:20" x14ac:dyDescent="0.25">
      <c r="B3" s="8" t="s">
        <v>1</v>
      </c>
      <c r="C3" s="9">
        <v>0</v>
      </c>
      <c r="D3" s="9">
        <v>24</v>
      </c>
      <c r="E3" s="9">
        <v>48</v>
      </c>
      <c r="F3" s="9">
        <v>72</v>
      </c>
      <c r="G3" s="9">
        <v>96</v>
      </c>
      <c r="J3" s="8" t="s">
        <v>1</v>
      </c>
      <c r="K3" s="9">
        <v>0</v>
      </c>
      <c r="L3" s="9">
        <v>24</v>
      </c>
      <c r="M3" s="9">
        <v>48</v>
      </c>
      <c r="N3" s="9">
        <v>72</v>
      </c>
      <c r="O3" s="9">
        <v>96</v>
      </c>
    </row>
    <row r="4" spans="1:20" x14ac:dyDescent="0.25">
      <c r="B4" s="5"/>
      <c r="R4" s="10" t="s">
        <v>2</v>
      </c>
      <c r="S4" t="s">
        <v>4</v>
      </c>
      <c r="T4" t="s">
        <v>3</v>
      </c>
    </row>
    <row r="5" spans="1:20" x14ac:dyDescent="0.25">
      <c r="A5" s="10" t="s">
        <v>2</v>
      </c>
      <c r="B5" s="11">
        <v>0</v>
      </c>
      <c r="C5">
        <v>40</v>
      </c>
      <c r="D5">
        <v>40</v>
      </c>
      <c r="E5">
        <v>40</v>
      </c>
      <c r="F5">
        <v>40</v>
      </c>
      <c r="G5">
        <v>40</v>
      </c>
      <c r="I5" s="10" t="s">
        <v>2</v>
      </c>
      <c r="J5" s="11">
        <v>0</v>
      </c>
      <c r="K5">
        <v>100</v>
      </c>
      <c r="L5">
        <f>D5/C5*100</f>
        <v>100</v>
      </c>
      <c r="M5">
        <f>E5/C5*100</f>
        <v>100</v>
      </c>
      <c r="N5">
        <f>F5/C5*100</f>
        <v>100</v>
      </c>
      <c r="O5">
        <f>G5/C5*100</f>
        <v>100</v>
      </c>
      <c r="R5" s="11">
        <v>0</v>
      </c>
      <c r="T5">
        <v>100</v>
      </c>
    </row>
    <row r="6" spans="1:20" x14ac:dyDescent="0.25">
      <c r="B6" s="6">
        <f t="shared" ref="B5:B8" si="0">B7/2</f>
        <v>0.3125</v>
      </c>
      <c r="C6">
        <v>40</v>
      </c>
      <c r="D6">
        <v>40</v>
      </c>
      <c r="E6">
        <v>40</v>
      </c>
      <c r="F6">
        <v>40</v>
      </c>
      <c r="G6">
        <v>40</v>
      </c>
      <c r="J6" s="6">
        <f t="shared" ref="J5:J8" si="1">J7/2</f>
        <v>0.3125</v>
      </c>
      <c r="K6">
        <v>100</v>
      </c>
      <c r="L6">
        <f t="shared" ref="L6:L10" si="2">D6/C6*100</f>
        <v>100</v>
      </c>
      <c r="M6">
        <f t="shared" ref="M6:M10" si="3">E6/C6*100</f>
        <v>100</v>
      </c>
      <c r="N6">
        <f t="shared" ref="N6:N10" si="4">F6/C6*100</f>
        <v>100</v>
      </c>
      <c r="O6">
        <f t="shared" ref="O6:O10" si="5">G6/C6*100</f>
        <v>100</v>
      </c>
      <c r="R6" s="6">
        <f t="shared" ref="R5:R8" si="6">R7/2</f>
        <v>0.3125</v>
      </c>
      <c r="S6" s="4">
        <f t="shared" ref="S6:S10" si="7">LOG10(R6)</f>
        <v>-0.50514997831990593</v>
      </c>
      <c r="T6">
        <v>100</v>
      </c>
    </row>
    <row r="7" spans="1:20" x14ac:dyDescent="0.25">
      <c r="B7" s="6">
        <f t="shared" si="0"/>
        <v>0.625</v>
      </c>
      <c r="C7">
        <v>40</v>
      </c>
      <c r="D7">
        <v>37</v>
      </c>
      <c r="E7">
        <v>37</v>
      </c>
      <c r="F7">
        <v>37</v>
      </c>
      <c r="G7">
        <v>37</v>
      </c>
      <c r="J7" s="6">
        <f t="shared" si="1"/>
        <v>0.625</v>
      </c>
      <c r="K7">
        <v>100</v>
      </c>
      <c r="L7">
        <f t="shared" si="2"/>
        <v>92.5</v>
      </c>
      <c r="M7">
        <f t="shared" si="3"/>
        <v>92.5</v>
      </c>
      <c r="N7">
        <f t="shared" si="4"/>
        <v>92.5</v>
      </c>
      <c r="O7">
        <f t="shared" si="5"/>
        <v>92.5</v>
      </c>
      <c r="R7" s="6">
        <f t="shared" si="6"/>
        <v>0.625</v>
      </c>
      <c r="S7" s="4">
        <f t="shared" si="7"/>
        <v>-0.20411998265592479</v>
      </c>
      <c r="T7">
        <v>92.5</v>
      </c>
    </row>
    <row r="8" spans="1:20" x14ac:dyDescent="0.25">
      <c r="B8" s="6">
        <f t="shared" si="0"/>
        <v>1.25</v>
      </c>
      <c r="C8">
        <v>40</v>
      </c>
      <c r="D8">
        <v>38</v>
      </c>
      <c r="E8">
        <v>38</v>
      </c>
      <c r="F8">
        <v>38</v>
      </c>
      <c r="G8">
        <v>38</v>
      </c>
      <c r="J8" s="6">
        <f t="shared" si="1"/>
        <v>1.25</v>
      </c>
      <c r="K8">
        <v>100</v>
      </c>
      <c r="L8">
        <f t="shared" si="2"/>
        <v>95</v>
      </c>
      <c r="M8">
        <f t="shared" si="3"/>
        <v>95</v>
      </c>
      <c r="N8">
        <f t="shared" si="4"/>
        <v>95</v>
      </c>
      <c r="O8">
        <f t="shared" si="5"/>
        <v>95</v>
      </c>
      <c r="R8" s="6">
        <f t="shared" si="6"/>
        <v>1.25</v>
      </c>
      <c r="S8" s="4">
        <f t="shared" si="7"/>
        <v>9.691001300805642E-2</v>
      </c>
      <c r="T8">
        <v>95</v>
      </c>
    </row>
    <row r="9" spans="1:20" x14ac:dyDescent="0.25">
      <c r="B9" s="7">
        <f>B10/2</f>
        <v>2.5</v>
      </c>
      <c r="C9">
        <v>40</v>
      </c>
      <c r="D9">
        <v>37</v>
      </c>
      <c r="E9">
        <v>37</v>
      </c>
      <c r="F9">
        <v>37</v>
      </c>
      <c r="G9">
        <v>35</v>
      </c>
      <c r="J9" s="7">
        <f>J10/2</f>
        <v>2.5</v>
      </c>
      <c r="K9">
        <v>100</v>
      </c>
      <c r="L9">
        <f t="shared" si="2"/>
        <v>92.5</v>
      </c>
      <c r="M9">
        <f t="shared" si="3"/>
        <v>92.5</v>
      </c>
      <c r="N9">
        <f t="shared" si="4"/>
        <v>92.5</v>
      </c>
      <c r="O9">
        <f t="shared" si="5"/>
        <v>87.5</v>
      </c>
      <c r="R9" s="7">
        <f>R10/2</f>
        <v>2.5</v>
      </c>
      <c r="S9" s="4">
        <f t="shared" si="7"/>
        <v>0.3979400086720376</v>
      </c>
      <c r="T9">
        <v>87.5</v>
      </c>
    </row>
    <row r="10" spans="1:20" x14ac:dyDescent="0.25">
      <c r="B10" s="5">
        <v>5</v>
      </c>
      <c r="C10">
        <v>40</v>
      </c>
      <c r="D10">
        <v>35</v>
      </c>
      <c r="E10">
        <v>27</v>
      </c>
      <c r="F10">
        <v>20</v>
      </c>
      <c r="G10">
        <v>0</v>
      </c>
      <c r="J10" s="5">
        <v>5</v>
      </c>
      <c r="K10">
        <v>100</v>
      </c>
      <c r="L10">
        <f t="shared" si="2"/>
        <v>87.5</v>
      </c>
      <c r="M10">
        <f t="shared" si="3"/>
        <v>67.5</v>
      </c>
      <c r="N10">
        <f t="shared" si="4"/>
        <v>50</v>
      </c>
      <c r="O10">
        <f t="shared" si="5"/>
        <v>0</v>
      </c>
      <c r="R10" s="5">
        <v>5</v>
      </c>
      <c r="S10" s="4">
        <f t="shared" si="7"/>
        <v>0.69897000433601886</v>
      </c>
      <c r="T10">
        <v>0</v>
      </c>
    </row>
    <row r="12" spans="1:20" ht="15.75" thickBot="1" x14ac:dyDescent="0.3">
      <c r="T12" t="s">
        <v>7</v>
      </c>
    </row>
    <row r="13" spans="1:20" x14ac:dyDescent="0.25">
      <c r="A13" s="10"/>
      <c r="B13" s="10"/>
      <c r="C13" s="10"/>
      <c r="D13" s="14"/>
      <c r="E13" s="1"/>
      <c r="S13" s="36" t="s">
        <v>5</v>
      </c>
      <c r="T13" s="37">
        <v>0.59950000000000003</v>
      </c>
    </row>
    <row r="14" spans="1:20" ht="15.75" thickBot="1" x14ac:dyDescent="0.3">
      <c r="A14" s="10"/>
      <c r="B14" s="16"/>
      <c r="C14" s="10"/>
      <c r="S14" s="38" t="s">
        <v>6</v>
      </c>
      <c r="T14" s="39">
        <v>3.976</v>
      </c>
    </row>
    <row r="15" spans="1:20" x14ac:dyDescent="0.25">
      <c r="A15" s="10"/>
      <c r="B15" s="17"/>
      <c r="C15" s="10"/>
    </row>
    <row r="16" spans="1:20" x14ac:dyDescent="0.25">
      <c r="A16" s="10"/>
      <c r="B16" s="17"/>
      <c r="C16" s="10"/>
    </row>
    <row r="17" spans="1:21" x14ac:dyDescent="0.25">
      <c r="A17" s="10"/>
      <c r="B17" s="17"/>
      <c r="C17" s="10"/>
      <c r="E17" s="4"/>
    </row>
    <row r="18" spans="1:21" x14ac:dyDescent="0.25">
      <c r="A18" s="10"/>
      <c r="B18" s="18"/>
      <c r="C18" s="10"/>
      <c r="E18" s="4"/>
      <c r="K18" s="2" t="s">
        <v>15</v>
      </c>
      <c r="L18" s="2"/>
      <c r="M18" s="2"/>
      <c r="N18" s="2"/>
      <c r="O18" s="2"/>
    </row>
    <row r="19" spans="1:21" x14ac:dyDescent="0.25">
      <c r="A19" s="10"/>
      <c r="B19" s="10"/>
      <c r="C19" s="10"/>
      <c r="E19" s="4"/>
      <c r="J19" s="8" t="s">
        <v>1</v>
      </c>
      <c r="K19" s="9">
        <v>0</v>
      </c>
      <c r="L19" s="9">
        <v>24</v>
      </c>
      <c r="M19" s="9">
        <v>48</v>
      </c>
      <c r="N19" s="9">
        <v>72</v>
      </c>
      <c r="O19" s="9">
        <v>96</v>
      </c>
    </row>
    <row r="20" spans="1:21" x14ac:dyDescent="0.25">
      <c r="A20" s="10"/>
      <c r="B20" s="10"/>
      <c r="C20" s="10"/>
      <c r="R20" s="10" t="s">
        <v>2</v>
      </c>
      <c r="S20" t="s">
        <v>4</v>
      </c>
      <c r="T20" t="s">
        <v>3</v>
      </c>
    </row>
    <row r="21" spans="1:21" x14ac:dyDescent="0.25">
      <c r="A21" s="10"/>
      <c r="B21" s="10"/>
      <c r="C21" s="10"/>
      <c r="E21" s="1"/>
      <c r="I21" s="10"/>
      <c r="J21" s="11">
        <v>0</v>
      </c>
      <c r="K21">
        <v>0</v>
      </c>
      <c r="L21">
        <f>100-L5</f>
        <v>0</v>
      </c>
      <c r="M21">
        <f t="shared" ref="M21:O21" si="8">100-M5</f>
        <v>0</v>
      </c>
      <c r="N21">
        <f t="shared" si="8"/>
        <v>0</v>
      </c>
      <c r="O21">
        <f t="shared" si="8"/>
        <v>0</v>
      </c>
      <c r="R21" s="11">
        <v>0</v>
      </c>
      <c r="T21">
        <v>0</v>
      </c>
    </row>
    <row r="22" spans="1:21" x14ac:dyDescent="0.25">
      <c r="A22" s="10"/>
      <c r="B22" s="16"/>
      <c r="C22" s="10"/>
      <c r="I22" s="16"/>
      <c r="J22" s="6">
        <f t="shared" ref="J22:J25" si="9">J23/2</f>
        <v>0.3125</v>
      </c>
      <c r="K22">
        <v>0</v>
      </c>
      <c r="L22">
        <f t="shared" ref="L22:O26" si="10">100-L6</f>
        <v>0</v>
      </c>
      <c r="M22">
        <f t="shared" si="10"/>
        <v>0</v>
      </c>
      <c r="N22">
        <f t="shared" si="10"/>
        <v>0</v>
      </c>
      <c r="O22">
        <f t="shared" si="10"/>
        <v>0</v>
      </c>
      <c r="R22" s="6">
        <f t="shared" ref="R22:R25" si="11">R23/2</f>
        <v>0.3125</v>
      </c>
      <c r="S22" s="4">
        <f t="shared" ref="S22:S26" si="12">LOG10(R22)</f>
        <v>-0.50514997831990593</v>
      </c>
      <c r="T22">
        <v>0</v>
      </c>
    </row>
    <row r="23" spans="1:21" x14ac:dyDescent="0.25">
      <c r="A23" s="10"/>
      <c r="B23" s="17"/>
      <c r="C23" s="10"/>
      <c r="I23" s="17"/>
      <c r="J23" s="6">
        <f t="shared" si="9"/>
        <v>0.625</v>
      </c>
      <c r="K23">
        <v>0</v>
      </c>
      <c r="L23">
        <f t="shared" si="10"/>
        <v>7.5</v>
      </c>
      <c r="M23">
        <f t="shared" si="10"/>
        <v>7.5</v>
      </c>
      <c r="N23">
        <f t="shared" si="10"/>
        <v>7.5</v>
      </c>
      <c r="O23">
        <f t="shared" si="10"/>
        <v>7.5</v>
      </c>
      <c r="R23" s="6">
        <f t="shared" si="11"/>
        <v>0.625</v>
      </c>
      <c r="S23" s="4">
        <f t="shared" si="12"/>
        <v>-0.20411998265592479</v>
      </c>
      <c r="T23">
        <v>7.5</v>
      </c>
    </row>
    <row r="24" spans="1:21" x14ac:dyDescent="0.25">
      <c r="A24" s="10"/>
      <c r="B24" s="17"/>
      <c r="C24" s="10"/>
      <c r="E24" s="3"/>
      <c r="I24" s="17"/>
      <c r="J24" s="6">
        <f t="shared" si="9"/>
        <v>1.25</v>
      </c>
      <c r="K24">
        <v>0</v>
      </c>
      <c r="L24">
        <f t="shared" si="10"/>
        <v>5</v>
      </c>
      <c r="M24">
        <f t="shared" si="10"/>
        <v>5</v>
      </c>
      <c r="N24">
        <f t="shared" si="10"/>
        <v>5</v>
      </c>
      <c r="O24">
        <f t="shared" si="10"/>
        <v>5</v>
      </c>
      <c r="R24" s="6">
        <f t="shared" si="11"/>
        <v>1.25</v>
      </c>
      <c r="S24" s="4">
        <f t="shared" si="12"/>
        <v>9.691001300805642E-2</v>
      </c>
      <c r="T24">
        <v>5</v>
      </c>
      <c r="U24" s="12"/>
    </row>
    <row r="25" spans="1:21" x14ac:dyDescent="0.25">
      <c r="A25" s="10"/>
      <c r="B25" s="17"/>
      <c r="C25" s="10"/>
      <c r="E25" s="4"/>
      <c r="I25" s="17"/>
      <c r="J25" s="7">
        <f>J26/2</f>
        <v>2.5</v>
      </c>
      <c r="K25">
        <v>0</v>
      </c>
      <c r="L25">
        <f t="shared" si="10"/>
        <v>7.5</v>
      </c>
      <c r="M25">
        <f t="shared" si="10"/>
        <v>7.5</v>
      </c>
      <c r="N25">
        <f t="shared" si="10"/>
        <v>7.5</v>
      </c>
      <c r="O25">
        <f t="shared" si="10"/>
        <v>12.5</v>
      </c>
      <c r="R25" s="7">
        <f>R26/2</f>
        <v>2.5</v>
      </c>
      <c r="S25" s="4">
        <f t="shared" si="12"/>
        <v>0.3979400086720376</v>
      </c>
      <c r="T25">
        <v>12.5</v>
      </c>
      <c r="U25" s="12"/>
    </row>
    <row r="26" spans="1:21" x14ac:dyDescent="0.25">
      <c r="A26" s="10"/>
      <c r="B26" s="18"/>
      <c r="C26" s="10"/>
      <c r="E26" s="4"/>
      <c r="I26" s="18"/>
      <c r="J26" s="5">
        <v>5</v>
      </c>
      <c r="K26">
        <v>0</v>
      </c>
      <c r="L26">
        <f t="shared" si="10"/>
        <v>12.5</v>
      </c>
      <c r="M26">
        <f t="shared" si="10"/>
        <v>32.5</v>
      </c>
      <c r="N26">
        <f t="shared" si="10"/>
        <v>50</v>
      </c>
      <c r="O26">
        <f t="shared" si="10"/>
        <v>100</v>
      </c>
      <c r="R26" s="5">
        <v>5</v>
      </c>
      <c r="S26" s="4">
        <f t="shared" si="12"/>
        <v>0.69897000433601886</v>
      </c>
      <c r="T26">
        <v>100</v>
      </c>
    </row>
    <row r="27" spans="1:21" x14ac:dyDescent="0.25">
      <c r="A27" s="10"/>
      <c r="B27" s="10"/>
      <c r="C27" s="10"/>
      <c r="E27" s="4"/>
      <c r="I27" s="10"/>
      <c r="J27" s="17"/>
      <c r="K27" s="3"/>
    </row>
    <row r="28" spans="1:21" x14ac:dyDescent="0.25">
      <c r="A28" s="10"/>
      <c r="B28" s="10"/>
      <c r="C28" s="10"/>
      <c r="I28" s="10"/>
      <c r="J28" s="10"/>
    </row>
    <row r="29" spans="1:21" x14ac:dyDescent="0.25">
      <c r="A29" s="10"/>
      <c r="B29" s="10"/>
      <c r="C29" s="10"/>
      <c r="I29" s="10"/>
      <c r="J29" s="10"/>
    </row>
    <row r="30" spans="1:21" x14ac:dyDescent="0.25">
      <c r="A30" s="10"/>
      <c r="B30" s="10"/>
      <c r="C30" s="10"/>
      <c r="I30" s="10"/>
      <c r="J30" s="10"/>
    </row>
    <row r="31" spans="1:21" x14ac:dyDescent="0.25">
      <c r="A31" s="10"/>
      <c r="B31" s="10"/>
      <c r="C31" s="10"/>
      <c r="I31" s="10"/>
      <c r="J31" s="10"/>
    </row>
    <row r="32" spans="1:21" x14ac:dyDescent="0.25">
      <c r="A32" s="10"/>
      <c r="B32" s="10"/>
      <c r="C32" s="10"/>
      <c r="I32" s="10"/>
      <c r="J32" s="10"/>
    </row>
    <row r="33" spans="1:21" x14ac:dyDescent="0.25">
      <c r="A33" s="10"/>
      <c r="B33" s="10"/>
      <c r="C33" s="10"/>
      <c r="I33" s="10"/>
      <c r="J33" s="10"/>
    </row>
    <row r="34" spans="1:21" x14ac:dyDescent="0.25">
      <c r="A34" s="10"/>
      <c r="B34" s="10"/>
      <c r="C34" s="10"/>
      <c r="E34" s="1"/>
      <c r="I34" s="10"/>
      <c r="J34" s="10"/>
      <c r="T34" s="13"/>
      <c r="U34" s="12"/>
    </row>
    <row r="35" spans="1:21" x14ac:dyDescent="0.25">
      <c r="A35" s="10"/>
      <c r="B35" s="16"/>
      <c r="C35" s="10"/>
      <c r="I35" s="16"/>
      <c r="J35" s="10"/>
      <c r="T35" s="13"/>
      <c r="U35" s="12"/>
    </row>
    <row r="36" spans="1:21" x14ac:dyDescent="0.25">
      <c r="A36" s="10"/>
      <c r="B36" s="17"/>
      <c r="C36" s="10"/>
      <c r="I36" s="17"/>
      <c r="J36" s="17"/>
    </row>
    <row r="37" spans="1:21" x14ac:dyDescent="0.25">
      <c r="A37" s="10"/>
      <c r="B37" s="17"/>
      <c r="C37" s="10"/>
      <c r="E37" s="3"/>
      <c r="I37" s="17"/>
      <c r="J37" s="17"/>
      <c r="K37" s="3"/>
    </row>
    <row r="38" spans="1:21" x14ac:dyDescent="0.25">
      <c r="A38" s="10"/>
      <c r="B38" s="17"/>
      <c r="C38" s="10"/>
      <c r="E38" s="3"/>
      <c r="I38" s="17"/>
      <c r="J38" s="17"/>
      <c r="K38" s="3"/>
    </row>
    <row r="39" spans="1:21" x14ac:dyDescent="0.25">
      <c r="A39" s="10"/>
      <c r="B39" s="18"/>
      <c r="C39" s="10"/>
      <c r="E39" s="3"/>
      <c r="I39" s="18"/>
      <c r="J39" s="17"/>
      <c r="K39" s="3"/>
    </row>
    <row r="40" spans="1:21" x14ac:dyDescent="0.25">
      <c r="A40" s="10"/>
      <c r="B40" s="10"/>
      <c r="C40" s="10"/>
      <c r="E40" s="3"/>
      <c r="I40" s="10"/>
      <c r="J40" s="17"/>
      <c r="K40" s="3"/>
    </row>
    <row r="41" spans="1:21" x14ac:dyDescent="0.25">
      <c r="A41" s="10"/>
      <c r="B41" s="10"/>
      <c r="C41" s="10"/>
      <c r="I41" s="10"/>
      <c r="J41" s="10"/>
    </row>
    <row r="42" spans="1:21" x14ac:dyDescent="0.25">
      <c r="A42" s="10"/>
      <c r="B42" s="10"/>
      <c r="C42" s="10"/>
      <c r="I42" s="10"/>
      <c r="J42" s="10"/>
    </row>
    <row r="43" spans="1:21" x14ac:dyDescent="0.25">
      <c r="A43" s="10"/>
      <c r="B43" s="10"/>
      <c r="C43" s="10"/>
      <c r="I43" s="10"/>
      <c r="J43" s="10"/>
    </row>
    <row r="44" spans="1:21" x14ac:dyDescent="0.25">
      <c r="A44" s="10"/>
      <c r="B44" s="10"/>
      <c r="C44" s="10"/>
      <c r="I44" s="10"/>
      <c r="J44" s="10"/>
    </row>
    <row r="45" spans="1:21" x14ac:dyDescent="0.25">
      <c r="A45" s="10"/>
      <c r="B45" s="10"/>
      <c r="C45" s="10"/>
      <c r="I45" s="10"/>
      <c r="J45" s="10"/>
    </row>
    <row r="46" spans="1:21" x14ac:dyDescent="0.25">
      <c r="A46" s="10"/>
      <c r="B46" s="10"/>
      <c r="C46" s="10"/>
      <c r="I46" s="10"/>
      <c r="J46" s="10"/>
    </row>
    <row r="47" spans="1:21" x14ac:dyDescent="0.25">
      <c r="A47" s="10"/>
      <c r="B47" s="10"/>
      <c r="C47" s="10"/>
      <c r="I47" s="10"/>
      <c r="J47" s="10"/>
      <c r="T47" s="13"/>
      <c r="U47" s="12"/>
    </row>
    <row r="48" spans="1:21" x14ac:dyDescent="0.25">
      <c r="A48" s="10"/>
      <c r="B48" s="10"/>
      <c r="C48" s="10"/>
      <c r="E48" s="1"/>
      <c r="I48" s="10"/>
      <c r="J48" s="10"/>
      <c r="T48" s="13"/>
      <c r="U48" s="12"/>
    </row>
    <row r="49" spans="1:11" x14ac:dyDescent="0.25">
      <c r="A49" s="10"/>
      <c r="B49" s="16"/>
      <c r="C49" s="10"/>
      <c r="I49" s="16"/>
      <c r="J49" s="10"/>
    </row>
    <row r="50" spans="1:11" x14ac:dyDescent="0.25">
      <c r="A50" s="10"/>
      <c r="B50" s="17"/>
      <c r="C50" s="10"/>
      <c r="I50" s="17"/>
      <c r="J50" s="17"/>
    </row>
    <row r="51" spans="1:11" x14ac:dyDescent="0.25">
      <c r="A51" s="10"/>
      <c r="B51" s="17"/>
      <c r="C51" s="10"/>
      <c r="E51" s="3"/>
      <c r="I51" s="17"/>
      <c r="J51" s="17"/>
      <c r="K51" s="3"/>
    </row>
    <row r="52" spans="1:11" x14ac:dyDescent="0.25">
      <c r="A52" s="10"/>
      <c r="B52" s="17"/>
      <c r="C52" s="10"/>
      <c r="E52" s="3"/>
      <c r="I52" s="17"/>
      <c r="J52" s="17"/>
      <c r="K52" s="3"/>
    </row>
    <row r="53" spans="1:11" x14ac:dyDescent="0.25">
      <c r="A53" s="10"/>
      <c r="B53" s="18"/>
      <c r="C53" s="10"/>
      <c r="E53" s="3"/>
      <c r="I53" s="18"/>
      <c r="J53" s="17"/>
      <c r="K53" s="3"/>
    </row>
    <row r="54" spans="1:11" x14ac:dyDescent="0.25">
      <c r="A54" s="10"/>
      <c r="B54" s="10"/>
      <c r="C54" s="10"/>
      <c r="E54" s="3"/>
      <c r="I54" s="10"/>
      <c r="J54" s="17"/>
      <c r="K54" s="3"/>
    </row>
    <row r="55" spans="1:11" x14ac:dyDescent="0.25">
      <c r="A55" s="10"/>
      <c r="B55" s="10"/>
      <c r="C55" s="10"/>
    </row>
    <row r="56" spans="1:11" x14ac:dyDescent="0.25">
      <c r="A56" s="10"/>
      <c r="B56" s="10"/>
      <c r="C56" s="10"/>
    </row>
  </sheetData>
  <mergeCells count="3">
    <mergeCell ref="C2:G2"/>
    <mergeCell ref="K2:O2"/>
    <mergeCell ref="K18:O18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malformace</vt:lpstr>
      <vt:lpstr>mortalita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Smutná</dc:creator>
  <cp:lastModifiedBy>Marie Smutná</cp:lastModifiedBy>
  <dcterms:created xsi:type="dcterms:W3CDTF">2024-12-19T08:51:08Z</dcterms:created>
  <dcterms:modified xsi:type="dcterms:W3CDTF">2024-12-19T09:55:03Z</dcterms:modified>
</cp:coreProperties>
</file>