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-my.sharepoint.com/personal/23047_muni_cz/Documents/přednášky/Experimentální toxikologie2023/"/>
    </mc:Choice>
  </mc:AlternateContent>
  <xr:revisionPtr revIDLastSave="96" documentId="11_044335345EF0E9DA9B21264E237C30D871432FF0" xr6:coauthVersionLast="47" xr6:coauthVersionMax="47" xr10:uidLastSave="{1A2E1BF1-F499-4A6A-B24A-ACEC82BA7C3A}"/>
  <bookViews>
    <workbookView xWindow="-110" yWindow="-110" windowWidth="19420" windowHeight="10420" xr2:uid="{00000000-000D-0000-FFFF-FFFF00000000}"/>
  </bookViews>
  <sheets>
    <sheet name="modelová data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J5" i="1"/>
  <c r="K5" i="1"/>
  <c r="I6" i="1"/>
  <c r="M6" i="1" s="1"/>
  <c r="J6" i="1"/>
  <c r="K6" i="1"/>
  <c r="I7" i="1"/>
  <c r="J7" i="1"/>
  <c r="K7" i="1"/>
  <c r="I8" i="1"/>
  <c r="J8" i="1"/>
  <c r="K8" i="1"/>
  <c r="M8" i="1" s="1"/>
  <c r="I9" i="1"/>
  <c r="J9" i="1"/>
  <c r="M9" i="1" s="1"/>
  <c r="K9" i="1"/>
  <c r="I10" i="1"/>
  <c r="J10" i="1"/>
  <c r="K10" i="1"/>
  <c r="J4" i="1"/>
  <c r="K4" i="1"/>
  <c r="I4" i="1"/>
  <c r="J14" i="1"/>
  <c r="A4" i="1"/>
  <c r="M10" i="1"/>
  <c r="M7" i="1"/>
  <c r="M5" i="1"/>
  <c r="G5" i="1"/>
  <c r="G6" i="1"/>
  <c r="G7" i="1"/>
  <c r="G8" i="1"/>
  <c r="G9" i="1"/>
  <c r="G10" i="1"/>
  <c r="G4" i="1"/>
  <c r="A9" i="1"/>
  <c r="A10" i="1"/>
  <c r="M4" i="1" l="1"/>
  <c r="B8" i="1"/>
  <c r="B7" i="1" l="1"/>
  <c r="A8" i="1"/>
  <c r="B20" i="1"/>
  <c r="B21" i="1" s="1"/>
  <c r="B6" i="1" l="1"/>
  <c r="A7" i="1"/>
  <c r="B5" i="1" l="1"/>
  <c r="A5" i="1" s="1"/>
  <c r="A6" i="1"/>
</calcChain>
</file>

<file path=xl/sharedStrings.xml><?xml version="1.0" encoding="utf-8"?>
<sst xmlns="http://schemas.openxmlformats.org/spreadsheetml/2006/main" count="24" uniqueCount="13">
  <si>
    <t>A</t>
  </si>
  <si>
    <t>B</t>
  </si>
  <si>
    <t>C</t>
  </si>
  <si>
    <t>koncentrace (pM)</t>
  </si>
  <si>
    <t>koncentrace (uM)</t>
  </si>
  <si>
    <t>log(x)</t>
  </si>
  <si>
    <t>koncentrace (nM)</t>
  </si>
  <si>
    <t>kontrola (0)</t>
  </si>
  <si>
    <t>průměr</t>
  </si>
  <si>
    <t>%</t>
  </si>
  <si>
    <t>log IC20</t>
  </si>
  <si>
    <t>IC20</t>
  </si>
  <si>
    <t>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</si>
</sst>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0" fillId="0" borderId="0" xfId="0" applyNumberFormat="1"/>
    <xf numFmtId="164" fontId="1" fillId="2" borderId="1" xfId="0" applyNumberFormat="1" applyFont="1" applyFill="1" applyBorder="1"/>
    <xf numFmtId="164" fontId="1" fillId="2" borderId="0" xfId="0" applyNumberFormat="1" applyFont="1" applyFill="1"/>
    <xf numFmtId="164" fontId="1" fillId="2" borderId="2" xfId="0" applyNumberFormat="1" applyFont="1" applyFill="1" applyBorder="1"/>
    <xf numFmtId="1" fontId="0" fillId="2" borderId="0" xfId="0" applyNumberFormat="1" applyFill="1"/>
    <xf numFmtId="164" fontId="0" fillId="0" borderId="0" xfId="0" applyNumberFormat="1"/>
    <xf numFmtId="0" fontId="5" fillId="0" borderId="0" xfId="0" applyFont="1"/>
    <xf numFmtId="0" fontId="6" fillId="3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1" borderId="4" xfId="1" applyFont="1" applyFill="1" applyBorder="1" applyAlignment="1">
      <alignment horizontal="center" vertical="center" wrapText="1"/>
    </xf>
    <xf numFmtId="2" fontId="0" fillId="12" borderId="3" xfId="0" applyNumberFormat="1" applyFill="1" applyBorder="1"/>
    <xf numFmtId="1" fontId="0" fillId="13" borderId="0" xfId="0" applyNumberFormat="1" applyFill="1"/>
    <xf numFmtId="9" fontId="0" fillId="0" borderId="0" xfId="0" applyNumberFormat="1"/>
    <xf numFmtId="0" fontId="7" fillId="0" borderId="0" xfId="0" applyFont="1"/>
    <xf numFmtId="1" fontId="0" fillId="2" borderId="3" xfId="0" applyNumberFormat="1" applyFill="1" applyBorder="1"/>
  </cellXfs>
  <cellStyles count="2">
    <cellStyle name="Normální" xfId="0" builtinId="0"/>
    <cellStyle name="Normální 2" xfId="1" xr:uid="{C8FB8010-D4D3-492D-A118-D69DEB8485DB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2"/>
  <sheetViews>
    <sheetView tabSelected="1" zoomScale="130" zoomScaleNormal="130" workbookViewId="0">
      <selection activeCell="I4" sqref="I4:K10"/>
    </sheetView>
  </sheetViews>
  <sheetFormatPr defaultRowHeight="14.5" x14ac:dyDescent="0.35"/>
  <cols>
    <col min="2" max="2" width="17.81640625" customWidth="1"/>
    <col min="9" max="9" width="9.26953125" bestFit="1" customWidth="1"/>
    <col min="10" max="11" width="9.54296875" bestFit="1" customWidth="1"/>
  </cols>
  <sheetData>
    <row r="2" spans="1:16" ht="23.5" x14ac:dyDescent="0.55000000000000004">
      <c r="A2" s="2" t="s">
        <v>0</v>
      </c>
    </row>
    <row r="3" spans="1:16" x14ac:dyDescent="0.35">
      <c r="A3" t="s">
        <v>5</v>
      </c>
      <c r="B3" t="s">
        <v>3</v>
      </c>
      <c r="C3" t="s">
        <v>0</v>
      </c>
      <c r="D3" t="s">
        <v>1</v>
      </c>
      <c r="E3" t="s">
        <v>2</v>
      </c>
      <c r="G3" t="s">
        <v>8</v>
      </c>
      <c r="I3" t="s">
        <v>9</v>
      </c>
      <c r="M3" t="s">
        <v>8</v>
      </c>
    </row>
    <row r="4" spans="1:16" x14ac:dyDescent="0.35">
      <c r="A4" t="e">
        <f>LOG10(B4)</f>
        <v>#NUM!</v>
      </c>
      <c r="B4" s="1">
        <v>0</v>
      </c>
      <c r="C4" s="9">
        <v>20082</v>
      </c>
      <c r="D4" s="9">
        <v>19816</v>
      </c>
      <c r="E4" s="9">
        <v>19849</v>
      </c>
      <c r="F4" s="23">
        <v>0</v>
      </c>
      <c r="G4" s="22">
        <f>AVERAGE(C4:E4)</f>
        <v>19915.666666666668</v>
      </c>
      <c r="I4" s="10">
        <f>(C4-$G$4)/($G$7-$G$4)*100</f>
        <v>1.4295536583968269</v>
      </c>
      <c r="J4" s="10">
        <f t="shared" ref="J4:K4" si="0">(D4-$G$4)/($G$7-$G$4)*100</f>
        <v>-0.85658626024180273</v>
      </c>
      <c r="K4" s="10">
        <f t="shared" si="0"/>
        <v>-0.57296739815505549</v>
      </c>
      <c r="M4" s="22">
        <f>AVERAGE(I4:K4)</f>
        <v>-1.0436096431476471E-14</v>
      </c>
    </row>
    <row r="5" spans="1:16" x14ac:dyDescent="0.35">
      <c r="A5">
        <f>LOG10(B5)</f>
        <v>9.15149811213503E-2</v>
      </c>
      <c r="B5" s="25">
        <f>B6/3</f>
        <v>1.2345679012345681</v>
      </c>
      <c r="C5" s="9">
        <v>20698</v>
      </c>
      <c r="D5" s="9">
        <v>21033</v>
      </c>
      <c r="E5" s="9">
        <v>20813</v>
      </c>
      <c r="G5" s="5">
        <f t="shared" ref="G5:G9" si="1">AVERAGE(C5:E5)</f>
        <v>20848</v>
      </c>
      <c r="I5" s="10">
        <f t="shared" ref="I5:I10" si="2">(C5-$G$4)/($G$7-$G$4)*100</f>
        <v>6.7237724173494424</v>
      </c>
      <c r="J5" s="10">
        <f t="shared" ref="J5:J10" si="3">(D5-$G$4)/($G$7-$G$4)*100</f>
        <v>9.6029335930785447</v>
      </c>
      <c r="K5" s="10">
        <f t="shared" ref="K5:K10" si="4">(E5-$G$4)/($G$7-$G$4)*100</f>
        <v>7.7121411791668955</v>
      </c>
      <c r="M5" s="5">
        <f t="shared" ref="M5:M9" si="5">AVERAGE(I5:K5)</f>
        <v>8.0129490631982936</v>
      </c>
      <c r="P5" s="11"/>
    </row>
    <row r="6" spans="1:16" x14ac:dyDescent="0.35">
      <c r="A6">
        <f t="shared" ref="A6:A10" si="6">LOG10(B6)</f>
        <v>0.56863623584101275</v>
      </c>
      <c r="B6" s="25">
        <f>B7/3</f>
        <v>3.7037037037037042</v>
      </c>
      <c r="C6" s="9">
        <v>26114</v>
      </c>
      <c r="D6" s="9">
        <v>24630</v>
      </c>
      <c r="E6" s="9">
        <v>24878</v>
      </c>
      <c r="G6" s="5">
        <f t="shared" si="1"/>
        <v>25207.333333333332</v>
      </c>
      <c r="I6" s="10">
        <f t="shared" si="2"/>
        <v>53.271643843465299</v>
      </c>
      <c r="J6" s="10">
        <f t="shared" si="3"/>
        <v>40.517389560533999</v>
      </c>
      <c r="K6" s="10">
        <f t="shared" si="4"/>
        <v>42.648828281670767</v>
      </c>
      <c r="M6" s="5">
        <f t="shared" si="5"/>
        <v>45.479287228556693</v>
      </c>
      <c r="N6" s="4"/>
      <c r="O6" s="4"/>
      <c r="P6" s="11"/>
    </row>
    <row r="7" spans="1:16" x14ac:dyDescent="0.35">
      <c r="A7">
        <f t="shared" si="6"/>
        <v>1.0457574905606752</v>
      </c>
      <c r="B7" s="25">
        <f>B8/3</f>
        <v>11.111111111111112</v>
      </c>
      <c r="C7" s="9">
        <v>32450</v>
      </c>
      <c r="D7" s="9">
        <v>31430</v>
      </c>
      <c r="E7" s="9">
        <v>30773</v>
      </c>
      <c r="G7" s="5">
        <f t="shared" si="1"/>
        <v>31551</v>
      </c>
      <c r="I7" s="10">
        <f t="shared" si="2"/>
        <v>107.72646536412078</v>
      </c>
      <c r="J7" s="10">
        <f t="shared" si="3"/>
        <v>98.960064172348595</v>
      </c>
      <c r="K7" s="10">
        <f t="shared" si="4"/>
        <v>93.313470463530621</v>
      </c>
      <c r="M7" s="5">
        <f t="shared" si="5"/>
        <v>100</v>
      </c>
      <c r="N7" s="4"/>
      <c r="O7" s="4"/>
    </row>
    <row r="8" spans="1:16" x14ac:dyDescent="0.35">
      <c r="A8">
        <f t="shared" si="6"/>
        <v>1.5228787452803376</v>
      </c>
      <c r="B8" s="25">
        <f>B9/3</f>
        <v>33.333333333333336</v>
      </c>
      <c r="C8" s="9">
        <v>33190</v>
      </c>
      <c r="D8" s="9">
        <v>33063</v>
      </c>
      <c r="E8" s="9">
        <v>32379</v>
      </c>
      <c r="G8" s="5">
        <f t="shared" si="1"/>
        <v>32877.333333333336</v>
      </c>
      <c r="I8" s="10">
        <f t="shared" si="2"/>
        <v>114.08640348364179</v>
      </c>
      <c r="J8" s="10">
        <f t="shared" si="3"/>
        <v>112.99490059015642</v>
      </c>
      <c r="K8" s="10">
        <f t="shared" si="4"/>
        <v>107.11625508508567</v>
      </c>
      <c r="M8" s="5">
        <f t="shared" si="5"/>
        <v>111.39918638629463</v>
      </c>
      <c r="N8" s="4"/>
      <c r="O8" s="4"/>
    </row>
    <row r="9" spans="1:16" x14ac:dyDescent="0.35">
      <c r="A9">
        <f t="shared" si="6"/>
        <v>2</v>
      </c>
      <c r="B9" s="25">
        <v>100</v>
      </c>
      <c r="C9" s="9">
        <v>34197</v>
      </c>
      <c r="D9" s="9">
        <v>34629</v>
      </c>
      <c r="E9" s="9">
        <v>33225</v>
      </c>
      <c r="G9" s="5">
        <f t="shared" si="1"/>
        <v>34017</v>
      </c>
      <c r="I9" s="10">
        <f t="shared" si="2"/>
        <v>122.74107603277373</v>
      </c>
      <c r="J9" s="10">
        <f t="shared" si="3"/>
        <v>126.45390477281843</v>
      </c>
      <c r="K9" s="10">
        <f t="shared" si="4"/>
        <v>114.38721136767317</v>
      </c>
      <c r="M9" s="5">
        <f t="shared" si="5"/>
        <v>121.19406405775511</v>
      </c>
      <c r="N9" s="4"/>
      <c r="O9" s="4"/>
    </row>
    <row r="10" spans="1:16" x14ac:dyDescent="0.35">
      <c r="A10">
        <f t="shared" si="6"/>
        <v>2.6989700043360187</v>
      </c>
      <c r="B10" s="25">
        <v>500</v>
      </c>
      <c r="C10" s="9">
        <v>33395</v>
      </c>
      <c r="D10" s="9">
        <v>35052</v>
      </c>
      <c r="E10" s="9">
        <v>34337</v>
      </c>
      <c r="F10" s="23">
        <v>1</v>
      </c>
      <c r="G10" s="22">
        <f>AVERAGE(C10:E10)</f>
        <v>34261.333333333336</v>
      </c>
      <c r="I10" s="10">
        <f t="shared" si="2"/>
        <v>115.84827823296855</v>
      </c>
      <c r="J10" s="10">
        <f t="shared" si="3"/>
        <v>130.08938291411218</v>
      </c>
      <c r="K10" s="10">
        <f t="shared" si="4"/>
        <v>123.94430756889933</v>
      </c>
      <c r="M10" s="22">
        <f>AVERAGE(I10:K10)</f>
        <v>123.29398957199335</v>
      </c>
      <c r="N10" s="4"/>
      <c r="O10" s="4"/>
    </row>
    <row r="11" spans="1:16" x14ac:dyDescent="0.35">
      <c r="B11" s="1"/>
      <c r="C11" s="6"/>
      <c r="D11" s="7"/>
      <c r="E11" s="8"/>
      <c r="M11" s="4"/>
      <c r="N11" s="4"/>
      <c r="O11" s="4"/>
    </row>
    <row r="13" spans="1:16" x14ac:dyDescent="0.35">
      <c r="I13" t="s">
        <v>10</v>
      </c>
      <c r="J13" s="24">
        <v>0.35344720000000002</v>
      </c>
    </row>
    <row r="14" spans="1:16" ht="21" x14ac:dyDescent="0.5">
      <c r="A14" s="3" t="s">
        <v>1</v>
      </c>
      <c r="I14" t="s">
        <v>11</v>
      </c>
      <c r="J14">
        <f>POWER(10,J13)</f>
        <v>2.2565616339701142</v>
      </c>
      <c r="K14" t="s">
        <v>12</v>
      </c>
    </row>
    <row r="15" spans="1:16" x14ac:dyDescent="0.35">
      <c r="B15" t="s">
        <v>4</v>
      </c>
      <c r="C15" t="s">
        <v>0</v>
      </c>
      <c r="D15" t="s">
        <v>1</v>
      </c>
      <c r="E15" t="s">
        <v>2</v>
      </c>
    </row>
    <row r="16" spans="1:16" x14ac:dyDescent="0.35">
      <c r="B16" s="5">
        <v>10</v>
      </c>
      <c r="C16">
        <v>63.75</v>
      </c>
      <c r="D16">
        <v>67.5</v>
      </c>
      <c r="E16">
        <v>60</v>
      </c>
    </row>
    <row r="17" spans="1:5" x14ac:dyDescent="0.35">
      <c r="B17" s="5">
        <v>30</v>
      </c>
      <c r="C17">
        <v>56.25</v>
      </c>
      <c r="D17">
        <v>53.25</v>
      </c>
      <c r="E17">
        <v>56.25</v>
      </c>
    </row>
    <row r="18" spans="1:5" x14ac:dyDescent="0.35">
      <c r="B18" s="5">
        <v>90</v>
      </c>
      <c r="C18">
        <v>48.75</v>
      </c>
      <c r="D18">
        <v>37.5</v>
      </c>
      <c r="E18">
        <v>33.75</v>
      </c>
    </row>
    <row r="19" spans="1:5" x14ac:dyDescent="0.35">
      <c r="B19" s="5">
        <v>270</v>
      </c>
      <c r="C19">
        <v>18.75</v>
      </c>
      <c r="D19">
        <v>19.5</v>
      </c>
      <c r="E19">
        <v>20.25</v>
      </c>
    </row>
    <row r="20" spans="1:5" x14ac:dyDescent="0.35">
      <c r="B20" s="5">
        <f>B19*3</f>
        <v>810</v>
      </c>
      <c r="C20">
        <v>11.25</v>
      </c>
      <c r="D20">
        <v>6.75</v>
      </c>
      <c r="E20">
        <v>7.5</v>
      </c>
    </row>
    <row r="21" spans="1:5" x14ac:dyDescent="0.35">
      <c r="B21" s="5">
        <f>B20*3</f>
        <v>2430</v>
      </c>
      <c r="C21">
        <v>1.5</v>
      </c>
      <c r="D21">
        <v>2.25</v>
      </c>
      <c r="E21">
        <v>3</v>
      </c>
    </row>
    <row r="22" spans="1:5" ht="11.25" customHeight="1" x14ac:dyDescent="0.35">
      <c r="B22" t="s">
        <v>7</v>
      </c>
      <c r="C22">
        <v>76.5</v>
      </c>
      <c r="D22">
        <v>75</v>
      </c>
      <c r="E22">
        <v>73.5</v>
      </c>
    </row>
    <row r="25" spans="1:5" x14ac:dyDescent="0.35">
      <c r="B25" t="s">
        <v>6</v>
      </c>
      <c r="C25" t="s">
        <v>0</v>
      </c>
      <c r="D25" t="s">
        <v>1</v>
      </c>
      <c r="E25" t="s">
        <v>2</v>
      </c>
    </row>
    <row r="26" spans="1:5" ht="21" x14ac:dyDescent="0.5">
      <c r="A26" s="3" t="s">
        <v>2</v>
      </c>
      <c r="B26" s="21" t="s">
        <v>7</v>
      </c>
      <c r="C26" s="12">
        <v>323</v>
      </c>
      <c r="D26" s="12">
        <v>84</v>
      </c>
      <c r="E26" s="12">
        <v>241</v>
      </c>
    </row>
    <row r="27" spans="1:5" x14ac:dyDescent="0.35">
      <c r="B27" s="21">
        <v>1.6E-2</v>
      </c>
      <c r="C27" s="12">
        <v>641</v>
      </c>
      <c r="D27" s="12">
        <v>543</v>
      </c>
      <c r="E27" s="12">
        <v>559</v>
      </c>
    </row>
    <row r="28" spans="1:5" x14ac:dyDescent="0.35">
      <c r="B28" s="21">
        <v>0.08</v>
      </c>
      <c r="C28" s="12">
        <v>10728</v>
      </c>
      <c r="D28" s="13">
        <v>10118</v>
      </c>
      <c r="E28" s="13">
        <v>9726</v>
      </c>
    </row>
    <row r="29" spans="1:5" x14ac:dyDescent="0.35">
      <c r="B29" s="21">
        <v>0.4</v>
      </c>
      <c r="C29" s="14">
        <v>26840</v>
      </c>
      <c r="D29" s="15">
        <v>24985</v>
      </c>
      <c r="E29" s="15">
        <v>22118</v>
      </c>
    </row>
    <row r="30" spans="1:5" x14ac:dyDescent="0.35">
      <c r="B30" s="21">
        <v>2</v>
      </c>
      <c r="C30" s="16">
        <v>81767</v>
      </c>
      <c r="D30" s="17">
        <v>75973</v>
      </c>
      <c r="E30" s="17">
        <v>73352</v>
      </c>
    </row>
    <row r="31" spans="1:5" x14ac:dyDescent="0.35">
      <c r="B31" s="21">
        <v>10</v>
      </c>
      <c r="C31" s="18">
        <v>114797</v>
      </c>
      <c r="D31" s="19">
        <v>90837</v>
      </c>
      <c r="E31" s="20">
        <v>102751</v>
      </c>
    </row>
    <row r="32" spans="1:5" x14ac:dyDescent="0.35">
      <c r="B32" s="21">
        <v>50</v>
      </c>
      <c r="C32" s="18">
        <v>113712</v>
      </c>
      <c r="D32" s="18">
        <v>119035</v>
      </c>
      <c r="E32" s="18">
        <v>120179</v>
      </c>
    </row>
  </sheetData>
  <conditionalFormatting sqref="C16:E22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modelová data</vt:lpstr>
    </vt:vector>
  </TitlesOfParts>
  <Company>RECETOX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vsdv</dc:creator>
  <cp:lastModifiedBy>Jiří Novák</cp:lastModifiedBy>
  <dcterms:created xsi:type="dcterms:W3CDTF">2013-04-12T06:01:03Z</dcterms:created>
  <dcterms:modified xsi:type="dcterms:W3CDTF">2023-11-10T09:31:16Z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10ba2def-1609-4326-a1ec-ceccf8c91bfd</vt:lpwstr>
  </property>
</Properties>
</file>