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nata\statistica\statistika 2024\"/>
    </mc:Choice>
  </mc:AlternateContent>
  <xr:revisionPtr revIDLastSave="0" documentId="8_{948FCE92-FA0D-439C-BF08-F5A15C78F409}" xr6:coauthVersionLast="47" xr6:coauthVersionMax="47" xr10:uidLastSave="{00000000-0000-0000-0000-000000000000}"/>
  <bookViews>
    <workbookView xWindow="-103" yWindow="-103" windowWidth="22149" windowHeight="11829" firstSheet="1" activeTab="4" xr2:uid="{00000000-000D-0000-FFFF-FFFF00000000}"/>
  </bookViews>
  <sheets>
    <sheet name="test odl h pred DU" sheetId="10" r:id="rId1"/>
    <sheet name="test odlehle hodnoty" sheetId="5" r:id="rId2"/>
    <sheet name="t test 1 vyber predn" sheetId="12" r:id="rId3"/>
    <sheet name="t test 1 vyber" sheetId="2" r:id="rId4"/>
    <sheet name="odl hodn hist regr" sheetId="11" r:id="rId5"/>
    <sheet name="kriticke hodnoty ruzne testy" sheetId="7" r:id="rId6"/>
    <sheet name="krit hodn Studentovo rozdeleni" sheetId="4" r:id="rId7"/>
    <sheet name="List2" sheetId="13" r:id="rId8"/>
  </sheets>
  <definedNames>
    <definedName name="ttest" localSheetId="6">'krit hodn Studentovo rozdeleni'!$A$3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11" l="1"/>
  <c r="T6" i="11" l="1"/>
  <c r="M8" i="4"/>
  <c r="U8" i="4" s="1"/>
  <c r="U7" i="4" l="1"/>
  <c r="A16" i="13"/>
  <c r="A15" i="13"/>
  <c r="A14" i="13"/>
  <c r="D15" i="13" s="1"/>
  <c r="P8" i="4" l="1"/>
  <c r="O8" i="4"/>
  <c r="N6" i="4"/>
  <c r="N8" i="4" s="1"/>
  <c r="K8" i="4" l="1"/>
  <c r="L8" i="4"/>
  <c r="K9" i="4"/>
  <c r="L9" i="4"/>
  <c r="K10" i="4"/>
  <c r="L10" i="4"/>
  <c r="K11" i="4"/>
  <c r="L11" i="4"/>
  <c r="K12" i="4"/>
  <c r="L12" i="4"/>
  <c r="K13" i="4"/>
  <c r="L13" i="4"/>
  <c r="K14" i="4"/>
  <c r="L14" i="4"/>
  <c r="K15" i="4"/>
  <c r="L15" i="4"/>
  <c r="K16" i="4"/>
  <c r="L16" i="4"/>
  <c r="K17" i="4"/>
  <c r="L17" i="4"/>
  <c r="K79" i="4"/>
  <c r="L79" i="4"/>
  <c r="K80" i="4"/>
  <c r="L80" i="4"/>
  <c r="K81" i="4"/>
  <c r="L81" i="4"/>
  <c r="K82" i="4"/>
  <c r="L82" i="4"/>
  <c r="K83" i="4"/>
  <c r="L83" i="4"/>
  <c r="K84" i="4"/>
  <c r="L84" i="4"/>
  <c r="K85" i="4"/>
  <c r="L85" i="4"/>
  <c r="K86" i="4"/>
  <c r="L86" i="4"/>
  <c r="K87" i="4"/>
  <c r="L87" i="4"/>
  <c r="K88" i="4"/>
  <c r="L8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18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48" i="4"/>
</calcChain>
</file>

<file path=xl/sharedStrings.xml><?xml version="1.0" encoding="utf-8"?>
<sst xmlns="http://schemas.openxmlformats.org/spreadsheetml/2006/main" count="460" uniqueCount="403">
  <si>
    <t>průměr</t>
  </si>
  <si>
    <t>testovací kritérium</t>
  </si>
  <si>
    <t>Dataset/Point</t>
  </si>
  <si>
    <t>TiO2</t>
  </si>
  <si>
    <t>P2O5</t>
  </si>
  <si>
    <t>CaO</t>
  </si>
  <si>
    <t>Fe2O3</t>
  </si>
  <si>
    <t>MnO</t>
  </si>
  <si>
    <t>Na2O</t>
  </si>
  <si>
    <t>SiO2</t>
  </si>
  <si>
    <t>K2O</t>
  </si>
  <si>
    <t>MgO</t>
  </si>
  <si>
    <t>Al2O3</t>
  </si>
  <si>
    <t>SrO</t>
  </si>
  <si>
    <t>Total</t>
  </si>
  <si>
    <t>average</t>
  </si>
  <si>
    <t>deklarované hodnoty</t>
  </si>
  <si>
    <r>
      <t xml:space="preserve">St. volnosti </t>
    </r>
    <r>
      <rPr>
        <sz val="10"/>
        <rFont val="Symbol"/>
        <family val="1"/>
        <charset val="2"/>
      </rPr>
      <t>n</t>
    </r>
  </si>
  <si>
    <t>0,80</t>
  </si>
  <si>
    <t>0,90</t>
  </si>
  <si>
    <t>0,95</t>
  </si>
  <si>
    <t>0,975</t>
  </si>
  <si>
    <t>0,9875</t>
  </si>
  <si>
    <t>0,995</t>
  </si>
  <si>
    <t>1,376</t>
  </si>
  <si>
    <t>3,078</t>
  </si>
  <si>
    <t>6,314</t>
  </si>
  <si>
    <t>12,706</t>
  </si>
  <si>
    <t>25,452</t>
  </si>
  <si>
    <t>63,657</t>
  </si>
  <si>
    <t>1,061</t>
  </si>
  <si>
    <t>1,886</t>
  </si>
  <si>
    <t>2,920</t>
  </si>
  <si>
    <t>4,303</t>
  </si>
  <si>
    <t>6,205</t>
  </si>
  <si>
    <t>9,925</t>
  </si>
  <si>
    <t>0,978</t>
  </si>
  <si>
    <t>1,638</t>
  </si>
  <si>
    <t>2,353</t>
  </si>
  <si>
    <t>3,182</t>
  </si>
  <si>
    <t>4,176</t>
  </si>
  <si>
    <t>5,841</t>
  </si>
  <si>
    <t>1,533</t>
  </si>
  <si>
    <t>2,132</t>
  </si>
  <si>
    <t>2,776</t>
  </si>
  <si>
    <t>3,495</t>
  </si>
  <si>
    <t>4,604</t>
  </si>
  <si>
    <t>1,476</t>
  </si>
  <si>
    <t>2,015</t>
  </si>
  <si>
    <t>2,571</t>
  </si>
  <si>
    <t>3,163</t>
  </si>
  <si>
    <t>4,032</t>
  </si>
  <si>
    <t>1,440</t>
  </si>
  <si>
    <t>1,943</t>
  </si>
  <si>
    <t>2,447</t>
  </si>
  <si>
    <t>2,969</t>
  </si>
  <si>
    <t>3,707</t>
  </si>
  <si>
    <t>1,415</t>
  </si>
  <si>
    <t>1,895</t>
  </si>
  <si>
    <t>2,365</t>
  </si>
  <si>
    <t>2,841</t>
  </si>
  <si>
    <t>3,499</t>
  </si>
  <si>
    <t>1,397</t>
  </si>
  <si>
    <t>1,860</t>
  </si>
  <si>
    <t>2,306</t>
  </si>
  <si>
    <t>2,752</t>
  </si>
  <si>
    <t>3,355</t>
  </si>
  <si>
    <t>1,383</t>
  </si>
  <si>
    <t>1,833</t>
  </si>
  <si>
    <t>2,262</t>
  </si>
  <si>
    <t>2,685</t>
  </si>
  <si>
    <t>3,250</t>
  </si>
  <si>
    <t>1,372</t>
  </si>
  <si>
    <t>1,812</t>
  </si>
  <si>
    <t>2,228</t>
  </si>
  <si>
    <t>2,634</t>
  </si>
  <si>
    <t>3,169</t>
  </si>
  <si>
    <t>1,363</t>
  </si>
  <si>
    <t>1,796</t>
  </si>
  <si>
    <t>2,201</t>
  </si>
  <si>
    <t>2,593</t>
  </si>
  <si>
    <t>3,106</t>
  </si>
  <si>
    <t>1,356</t>
  </si>
  <si>
    <t>1,782</t>
  </si>
  <si>
    <t>2,179</t>
  </si>
  <si>
    <t>2,560</t>
  </si>
  <si>
    <t>3,055</t>
  </si>
  <si>
    <t>1,350</t>
  </si>
  <si>
    <t>1,771</t>
  </si>
  <si>
    <t>2,160</t>
  </si>
  <si>
    <t>2,533</t>
  </si>
  <si>
    <t>3,012</t>
  </si>
  <si>
    <t>1,345</t>
  </si>
  <si>
    <t>1,761</t>
  </si>
  <si>
    <t>2,145</t>
  </si>
  <si>
    <t>2,510</t>
  </si>
  <si>
    <t>2,977</t>
  </si>
  <si>
    <t>1,341</t>
  </si>
  <si>
    <t>1,753</t>
  </si>
  <si>
    <t>2,131</t>
  </si>
  <si>
    <t>2,490</t>
  </si>
  <si>
    <t>2,947</t>
  </si>
  <si>
    <t>1,337</t>
  </si>
  <si>
    <t>1,746</t>
  </si>
  <si>
    <t>2,120</t>
  </si>
  <si>
    <t>2,473</t>
  </si>
  <si>
    <t>2,921</t>
  </si>
  <si>
    <t>1,333</t>
  </si>
  <si>
    <t>1,740</t>
  </si>
  <si>
    <t>2,110</t>
  </si>
  <si>
    <t>2,458</t>
  </si>
  <si>
    <t>2,898</t>
  </si>
  <si>
    <t>1,330</t>
  </si>
  <si>
    <t>1,734</t>
  </si>
  <si>
    <t>2,101</t>
  </si>
  <si>
    <t>2,445</t>
  </si>
  <si>
    <t>2,878</t>
  </si>
  <si>
    <t>1,328</t>
  </si>
  <si>
    <t>1,729</t>
  </si>
  <si>
    <t>2,093</t>
  </si>
  <si>
    <t>2,433</t>
  </si>
  <si>
    <t>2,861</t>
  </si>
  <si>
    <t>1,325</t>
  </si>
  <si>
    <t>1,725</t>
  </si>
  <si>
    <t>2,086</t>
  </si>
  <si>
    <t>2,423</t>
  </si>
  <si>
    <t>2,845</t>
  </si>
  <si>
    <t>1,323</t>
  </si>
  <si>
    <t>1,721</t>
  </si>
  <si>
    <t>2,080</t>
  </si>
  <si>
    <t>2,414</t>
  </si>
  <si>
    <t>2,831</t>
  </si>
  <si>
    <t>1,321</t>
  </si>
  <si>
    <t>1,717</t>
  </si>
  <si>
    <t>2,074</t>
  </si>
  <si>
    <t>2,406</t>
  </si>
  <si>
    <t>2,819</t>
  </si>
  <si>
    <t>1,319</t>
  </si>
  <si>
    <t>1,714</t>
  </si>
  <si>
    <t>2,069</t>
  </si>
  <si>
    <t>2,398</t>
  </si>
  <si>
    <t>2,807</t>
  </si>
  <si>
    <t>1,318</t>
  </si>
  <si>
    <t>1,711</t>
  </si>
  <si>
    <t>2,064</t>
  </si>
  <si>
    <t>2,391</t>
  </si>
  <si>
    <t>2,797</t>
  </si>
  <si>
    <t>1,316</t>
  </si>
  <si>
    <t>1,708</t>
  </si>
  <si>
    <t>2,060</t>
  </si>
  <si>
    <t>2,385</t>
  </si>
  <si>
    <t>2,787</t>
  </si>
  <si>
    <t>1,315</t>
  </si>
  <si>
    <t>1,706</t>
  </si>
  <si>
    <t>2,056</t>
  </si>
  <si>
    <t>2,379</t>
  </si>
  <si>
    <t>2,779</t>
  </si>
  <si>
    <t>1,314</t>
  </si>
  <si>
    <t>1,703</t>
  </si>
  <si>
    <t>2,052</t>
  </si>
  <si>
    <t>2,373</t>
  </si>
  <si>
    <t>2,771</t>
  </si>
  <si>
    <t>1,313</t>
  </si>
  <si>
    <t>1,701</t>
  </si>
  <si>
    <t>2,048</t>
  </si>
  <si>
    <t>2,368</t>
  </si>
  <si>
    <t>2,763</t>
  </si>
  <si>
    <t>1,311</t>
  </si>
  <si>
    <t>1,699</t>
  </si>
  <si>
    <t>2,045</t>
  </si>
  <si>
    <t>2,364</t>
  </si>
  <si>
    <t>2,756</t>
  </si>
  <si>
    <t>1,310</t>
  </si>
  <si>
    <t>1,697</t>
  </si>
  <si>
    <t>2,042</t>
  </si>
  <si>
    <t>2,360</t>
  </si>
  <si>
    <t>2,750</t>
  </si>
  <si>
    <t>1,306</t>
  </si>
  <si>
    <t>1,690</t>
  </si>
  <si>
    <t>2,030</t>
  </si>
  <si>
    <t>2,342</t>
  </si>
  <si>
    <t>2,724</t>
  </si>
  <si>
    <t>1,303</t>
  </si>
  <si>
    <t>1,684</t>
  </si>
  <si>
    <t>2,021</t>
  </si>
  <si>
    <t>2,329</t>
  </si>
  <si>
    <t>2,704</t>
  </si>
  <si>
    <t>1,301</t>
  </si>
  <si>
    <t>1,680</t>
  </si>
  <si>
    <t>2,014</t>
  </si>
  <si>
    <t>2,319</t>
  </si>
  <si>
    <t>2,690</t>
  </si>
  <si>
    <t>1,299</t>
  </si>
  <si>
    <t>1,676</t>
  </si>
  <si>
    <t>2,008</t>
  </si>
  <si>
    <t>2,310</t>
  </si>
  <si>
    <t>2,678</t>
  </si>
  <si>
    <t>1,297</t>
  </si>
  <si>
    <t>1,673</t>
  </si>
  <si>
    <t>2,004</t>
  </si>
  <si>
    <t>2,304</t>
  </si>
  <si>
    <t>2,669</t>
  </si>
  <si>
    <t>1,296</t>
  </si>
  <si>
    <t>1,671</t>
  </si>
  <si>
    <t>2,000</t>
  </si>
  <si>
    <t>2,299</t>
  </si>
  <si>
    <t>2,660</t>
  </si>
  <si>
    <t>1,294</t>
  </si>
  <si>
    <t>1,667</t>
  </si>
  <si>
    <t>1,994</t>
  </si>
  <si>
    <t>2,290</t>
  </si>
  <si>
    <t>2,648</t>
  </si>
  <si>
    <t>1,293</t>
  </si>
  <si>
    <t>1,665</t>
  </si>
  <si>
    <t>1,989</t>
  </si>
  <si>
    <t>2,284</t>
  </si>
  <si>
    <t>2,638</t>
  </si>
  <si>
    <t>1,291</t>
  </si>
  <si>
    <t>1,662</t>
  </si>
  <si>
    <t>1,986</t>
  </si>
  <si>
    <t>2,279</t>
  </si>
  <si>
    <t>2,631</t>
  </si>
  <si>
    <t>1,290</t>
  </si>
  <si>
    <t>1,661</t>
  </si>
  <si>
    <t>1,982</t>
  </si>
  <si>
    <t>2,276</t>
  </si>
  <si>
    <t>2,625</t>
  </si>
  <si>
    <t>1,289</t>
  </si>
  <si>
    <t>1,658</t>
  </si>
  <si>
    <t>1,980</t>
  </si>
  <si>
    <t>2,270</t>
  </si>
  <si>
    <t>2,617</t>
  </si>
  <si>
    <t>¥</t>
  </si>
  <si>
    <t>1,2816</t>
  </si>
  <si>
    <t>1,6448</t>
  </si>
  <si>
    <t>1,9600</t>
  </si>
  <si>
    <t>2,2414</t>
  </si>
  <si>
    <t>2,5758</t>
  </si>
  <si>
    <t>T.DIST</t>
  </si>
  <si>
    <t>frekv fce</t>
  </si>
  <si>
    <t>distr fce</t>
  </si>
  <si>
    <t>p</t>
  </si>
  <si>
    <t>T.INV</t>
  </si>
  <si>
    <t>T.INV.2T</t>
  </si>
  <si>
    <t>seřazená data</t>
  </si>
  <si>
    <t>Grubbsův test</t>
  </si>
  <si>
    <t>zdola</t>
  </si>
  <si>
    <t>test krit</t>
  </si>
  <si>
    <t>zhora</t>
  </si>
  <si>
    <t>průměr2</t>
  </si>
  <si>
    <t>Kritické hodnoty Tp pro Wilcoxonův test</t>
  </si>
  <si>
    <r>
      <t>Kritické hodnoty T</t>
    </r>
    <r>
      <rPr>
        <vertAlign val="subscript"/>
        <sz val="10"/>
        <rFont val="Arial CE"/>
        <charset val="238"/>
      </rPr>
      <t>n;p</t>
    </r>
    <r>
      <rPr>
        <sz val="10"/>
        <rFont val="Arial"/>
        <family val="2"/>
        <charset val="238"/>
      </rPr>
      <t xml:space="preserve"> = T</t>
    </r>
    <r>
      <rPr>
        <vertAlign val="subscript"/>
        <sz val="10"/>
        <rFont val="Arial CE"/>
        <charset val="238"/>
      </rPr>
      <t>1;p</t>
    </r>
    <r>
      <rPr>
        <sz val="10"/>
        <rFont val="Arial"/>
        <family val="2"/>
        <charset val="238"/>
      </rPr>
      <t xml:space="preserve"> pro Grubbsův test</t>
    </r>
  </si>
  <si>
    <r>
      <t>Kritické hodnoty Q</t>
    </r>
    <r>
      <rPr>
        <vertAlign val="subscript"/>
        <sz val="10"/>
        <rFont val="Arial CE"/>
        <charset val="238"/>
      </rPr>
      <t>n;p</t>
    </r>
    <r>
      <rPr>
        <sz val="10"/>
        <rFont val="Arial"/>
        <family val="2"/>
        <charset val="238"/>
      </rPr>
      <t xml:space="preserve"> = Q</t>
    </r>
    <r>
      <rPr>
        <vertAlign val="subscript"/>
        <sz val="10"/>
        <rFont val="Arial CE"/>
        <charset val="238"/>
      </rPr>
      <t>1;p</t>
    </r>
    <r>
      <rPr>
        <sz val="10"/>
        <rFont val="Arial"/>
        <family val="2"/>
        <charset val="238"/>
      </rPr>
      <t xml:space="preserve"> pro Dean-Dixonův test</t>
    </r>
  </si>
  <si>
    <r>
      <t>Kritické hodnoty D</t>
    </r>
    <r>
      <rPr>
        <vertAlign val="subscript"/>
        <sz val="10"/>
        <rFont val="Arial CE"/>
        <charset val="238"/>
      </rPr>
      <t>1;p</t>
    </r>
    <r>
      <rPr>
        <sz val="10"/>
        <rFont val="Arial"/>
        <family val="2"/>
        <charset val="238"/>
      </rPr>
      <t xml:space="preserve"> Kolmogorova-Smirnovova testu pro jeden výběr</t>
    </r>
  </si>
  <si>
    <r>
      <t>Kritické hodnoty D</t>
    </r>
    <r>
      <rPr>
        <vertAlign val="subscript"/>
        <sz val="10"/>
        <rFont val="Arial CE"/>
        <charset val="238"/>
      </rPr>
      <t>1;p</t>
    </r>
    <r>
      <rPr>
        <sz val="10"/>
        <rFont val="Arial"/>
        <family val="2"/>
        <charset val="238"/>
      </rPr>
      <t xml:space="preserve"> Kolmogorova-Smirnovova testu pro dva výběry</t>
    </r>
  </si>
  <si>
    <t>n</t>
  </si>
  <si>
    <r>
      <t>a</t>
    </r>
    <r>
      <rPr>
        <sz val="10"/>
        <rFont val="Arial"/>
        <family val="2"/>
        <charset val="238"/>
      </rPr>
      <t xml:space="preserve"> = 0.05</t>
    </r>
  </si>
  <si>
    <r>
      <t>a</t>
    </r>
    <r>
      <rPr>
        <sz val="10"/>
        <rFont val="Arial"/>
        <family val="2"/>
        <charset val="238"/>
      </rPr>
      <t xml:space="preserve"> = 0.01</t>
    </r>
  </si>
  <si>
    <t>oboustranný test</t>
  </si>
  <si>
    <t>-</t>
  </si>
  <si>
    <t>Deklarované chemické složení skla je uvedeno v řádku 31</t>
  </si>
  <si>
    <t>V laboratoři bylo provedeno 20 analýz na různých místech tohoto skla. Spočti aritmetický průměr a směrodatnou odchylku pro všechny analyzované oxidy.</t>
  </si>
  <si>
    <t xml:space="preserve">Otestuj, zda se výsledky analýz skla v dané laboratoři liší statisticky významně od hodnot deklarovaných (přítomnost systematické chyby)? Pracuje laboratoř dobře? </t>
  </si>
  <si>
    <r>
      <t xml:space="preserve">Pracujte při hladině významnosti </t>
    </r>
    <r>
      <rPr>
        <sz val="10"/>
        <rFont val="Symbol"/>
        <family val="1"/>
        <charset val="2"/>
      </rPr>
      <t>a</t>
    </r>
    <r>
      <rPr>
        <sz val="10"/>
        <rFont val="Arial"/>
        <family val="2"/>
        <charset val="238"/>
      </rPr>
      <t xml:space="preserve"> = 0,01.</t>
    </r>
  </si>
  <si>
    <t>směrodatná odch.</t>
  </si>
  <si>
    <r>
      <t>Tk(1-</t>
    </r>
    <r>
      <rPr>
        <sz val="10"/>
        <rFont val="Symbol"/>
        <family val="1"/>
        <charset val="2"/>
      </rPr>
      <t>a</t>
    </r>
    <r>
      <rPr>
        <sz val="10"/>
        <rFont val="Arial"/>
        <family val="2"/>
        <charset val="238"/>
      </rPr>
      <t>/2; n-1)</t>
    </r>
  </si>
  <si>
    <t>kritická hodnota Tk</t>
  </si>
  <si>
    <t>fce Když</t>
  </si>
  <si>
    <t>kvantil Studentova rozdělení Tk(0.995; 19)</t>
  </si>
  <si>
    <r>
      <t>Když t &lt;=Tk</t>
    </r>
    <r>
      <rPr>
        <vertAlign val="subscript"/>
        <sz val="10"/>
        <rFont val="Arial"/>
        <family val="2"/>
        <charset val="238"/>
      </rPr>
      <t>α</t>
    </r>
    <r>
      <rPr>
        <sz val="10"/>
        <rFont val="Arial"/>
        <family val="2"/>
        <charset val="238"/>
      </rPr>
      <t>, pak rozdíl průměrné koncentrace naměřený v laboratoři a deklarované (referenční) hodnoty je statisticky nevýznamný, je způsoben pouze náhodnými chybami.</t>
    </r>
  </si>
  <si>
    <r>
      <t>Když t &gt;Tk</t>
    </r>
    <r>
      <rPr>
        <vertAlign val="subscript"/>
        <sz val="10"/>
        <rFont val="Arial"/>
        <family val="2"/>
        <charset val="238"/>
      </rPr>
      <t>α</t>
    </r>
    <r>
      <rPr>
        <sz val="10"/>
        <rFont val="Arial"/>
        <family val="2"/>
        <charset val="238"/>
      </rPr>
      <t>, pak rozdíl průměrné koncentrace naměřený v laboratoři a deklarované (referenční) hodnoty je statisticky významný, laboratoř poskytuje výsledky se systematickou chybou.</t>
    </r>
  </si>
  <si>
    <t>Otestujte zda některá hodnota není odlehlá (přítomnost náhodné chyby)</t>
  </si>
  <si>
    <t>Pracuj s hladinou významnosti 0.05.</t>
  </si>
  <si>
    <t>78 není odlehlá</t>
  </si>
  <si>
    <t>krit hodnota (0,05;12)</t>
  </si>
  <si>
    <t>krit hodnota (0,05;11)</t>
  </si>
  <si>
    <t>88 není odlehlá</t>
  </si>
  <si>
    <t>98 je odlehlá</t>
  </si>
  <si>
    <t>0,941</t>
  </si>
  <si>
    <t>0,920</t>
  </si>
  <si>
    <t>0,906</t>
  </si>
  <si>
    <t>0,896</t>
  </si>
  <si>
    <t>0,889</t>
  </si>
  <si>
    <t>0,883</t>
  </si>
  <si>
    <t>0,879</t>
  </si>
  <si>
    <t>0,876</t>
  </si>
  <si>
    <t>0,873</t>
  </si>
  <si>
    <t>0,870</t>
  </si>
  <si>
    <t>0,868</t>
  </si>
  <si>
    <t>0,866</t>
  </si>
  <si>
    <t>0,865</t>
  </si>
  <si>
    <t>0,863</t>
  </si>
  <si>
    <t>0,862</t>
  </si>
  <si>
    <t>0,861</t>
  </si>
  <si>
    <t>0,860</t>
  </si>
  <si>
    <t>0,859</t>
  </si>
  <si>
    <t>0,858</t>
  </si>
  <si>
    <t>0,857</t>
  </si>
  <si>
    <t>0,856</t>
  </si>
  <si>
    <t>0,855</t>
  </si>
  <si>
    <t>0,854</t>
  </si>
  <si>
    <t>0,852</t>
  </si>
  <si>
    <t>0,851</t>
  </si>
  <si>
    <t>0,850</t>
  </si>
  <si>
    <t>0,849</t>
  </si>
  <si>
    <t>0,848</t>
  </si>
  <si>
    <t>0,847</t>
  </si>
  <si>
    <t>0,846</t>
  </si>
  <si>
    <t>0,845</t>
  </si>
  <si>
    <t>0,8416</t>
  </si>
  <si>
    <r>
      <t xml:space="preserve"> Kvantily t</t>
    </r>
    <r>
      <rPr>
        <b/>
        <vertAlign val="subscript"/>
        <sz val="16"/>
        <rFont val="Arial"/>
        <family val="2"/>
        <charset val="238"/>
      </rPr>
      <t>1-α/2</t>
    </r>
    <r>
      <rPr>
        <b/>
        <sz val="16"/>
        <rFont val="Arial"/>
        <family val="2"/>
        <charset val="238"/>
      </rPr>
      <t xml:space="preserve"> Studentova </t>
    </r>
    <r>
      <rPr>
        <b/>
        <i/>
        <sz val="16"/>
        <rFont val="Arial"/>
        <family val="2"/>
        <charset val="238"/>
      </rPr>
      <t>t</t>
    </r>
    <r>
      <rPr>
        <b/>
        <sz val="16"/>
        <rFont val="Arial"/>
        <family val="2"/>
        <charset val="238"/>
      </rPr>
      <t xml:space="preserve"> rozdělení pro dané stupně volnosti (</t>
    </r>
    <r>
      <rPr>
        <b/>
        <sz val="16"/>
        <rFont val="Symbol"/>
        <family val="1"/>
        <charset val="2"/>
      </rPr>
      <t>n</t>
    </r>
    <r>
      <rPr>
        <b/>
        <sz val="16"/>
        <rFont val="Arial"/>
        <family val="2"/>
        <charset val="238"/>
      </rPr>
      <t xml:space="preserve"> = n-1)</t>
    </r>
  </si>
  <si>
    <t>nebo</t>
  </si>
  <si>
    <t>T.INV (zadat příslušný kvantil a stupně volnosti)</t>
  </si>
  <si>
    <t xml:space="preserve">nulová hypotéza </t>
  </si>
  <si>
    <t>Ho: aritmetický průměr = deklarovaná hodnota</t>
  </si>
  <si>
    <t>nebo ze statistickych tabulek na listu krit hodn studentovo rozdeleni</t>
  </si>
  <si>
    <t>kde</t>
  </si>
  <si>
    <t>TINV</t>
  </si>
  <si>
    <t>Máme soubor 10 měření, Ověřte, zda je některá hodnota odlehlá.</t>
  </si>
  <si>
    <t>Ho: hodnota 2.1 není odlehlá</t>
  </si>
  <si>
    <t>Pracujte s hladinou významnosti 5%.</t>
  </si>
  <si>
    <t>Q1</t>
  </si>
  <si>
    <t>Qk</t>
  </si>
  <si>
    <t>Ho: hodnota 2.9 není odlehlá</t>
  </si>
  <si>
    <t>Ho: hodnota 3.9 není odlehlá</t>
  </si>
  <si>
    <t>testování pro 2.1</t>
  </si>
  <si>
    <t>testování pro 2.9 a 3.9 (po odstranění odlehlé hodnoty 2.1)</t>
  </si>
  <si>
    <t>Proběhl Round Robin - testování analytických laboratoří EMP. Kvalita analýz laboratoří byla testována na chemicky homogenním skle s deklarovaným chemickým složením</t>
  </si>
  <si>
    <t>T.INV.2T = TINV (zadat hladinu významnosti a stupně volnosti)</t>
  </si>
  <si>
    <t>nevhodně stanovené hranice pro grafické znázornění výsledků datování</t>
  </si>
  <si>
    <t>Age Ma</t>
  </si>
  <si>
    <t>Age err Ma</t>
  </si>
  <si>
    <t xml:space="preserve">Pb </t>
  </si>
  <si>
    <t>Th*</t>
  </si>
  <si>
    <t>min</t>
  </si>
  <si>
    <t>max</t>
  </si>
  <si>
    <t>mnz 1</t>
  </si>
  <si>
    <t>HH - horní hranice</t>
  </si>
  <si>
    <t>doporučená šířka intervalu 3-5 Ma</t>
  </si>
  <si>
    <t>dohodneme se na šířce intervalu 5 Ma (vhodné pro grafickou prezentaci)</t>
  </si>
  <si>
    <t>mnz 2</t>
  </si>
  <si>
    <t>mnz 3</t>
  </si>
  <si>
    <t>mnz 4</t>
  </si>
  <si>
    <t>mnz 5</t>
  </si>
  <si>
    <t>mnz 6</t>
  </si>
  <si>
    <t>mnz 7</t>
  </si>
  <si>
    <t>mnz 8</t>
  </si>
  <si>
    <t>mnz 9</t>
  </si>
  <si>
    <t>mnz 10</t>
  </si>
  <si>
    <t>mnz 11</t>
  </si>
  <si>
    <t>mnz 12</t>
  </si>
  <si>
    <t>mnz 13</t>
  </si>
  <si>
    <t>mnz 14</t>
  </si>
  <si>
    <t>mnz 15</t>
  </si>
  <si>
    <t>mnz 16</t>
  </si>
  <si>
    <t>mnz 17</t>
  </si>
  <si>
    <t>mnz 18</t>
  </si>
  <si>
    <t>mnz 19</t>
  </si>
  <si>
    <t>mnz 20</t>
  </si>
  <si>
    <t>mnz 21</t>
  </si>
  <si>
    <t>mnz 22</t>
  </si>
  <si>
    <t xml:space="preserve"> poslední dvě nejstarší hodnoty považuji za odlehlé (vliv buď analytické chyby či starší geologické události)</t>
  </si>
  <si>
    <t>Deklarovaný obsah Al2O3 ve skle je 13.52 hm. %.</t>
  </si>
  <si>
    <t>V laboratoři bylo provedeno 20 analýz na různých místech tohoto skla. Aritmetický průměr těchto analýz je 13.31 hm. % a směrodatná odchylka 0.12.</t>
  </si>
  <si>
    <t xml:space="preserve">Otestuj, zda se obsah Al2O3 stanovený laboratoří liší statisticky významně od hodnoty deklarované (přítomnost systematické chyby)? Pracuje laboratoř dobře? </t>
  </si>
  <si>
    <r>
      <t xml:space="preserve">Pracujte při hladině významnosti </t>
    </r>
    <r>
      <rPr>
        <sz val="10"/>
        <rFont val="Symbol"/>
        <family val="1"/>
        <charset val="2"/>
      </rPr>
      <t>a</t>
    </r>
    <r>
      <rPr>
        <sz val="10"/>
        <rFont val="Arial"/>
        <family val="2"/>
        <charset val="238"/>
      </rPr>
      <t xml:space="preserve"> = 0.05.</t>
    </r>
  </si>
  <si>
    <t>deklarovaný obsah</t>
  </si>
  <si>
    <t>průměrný naměřený obsah</t>
  </si>
  <si>
    <t>směrodatná odchylka</t>
  </si>
  <si>
    <t>kritická hodnota</t>
  </si>
  <si>
    <t>Ho: 13.31 = 13.52</t>
  </si>
  <si>
    <t xml:space="preserve">Při kalibraci titrační metody ke stanovení krevního cukru bylo provedeno 12 paralelních analýz z jednoho vzorku s těmito výsledky (mg %): </t>
  </si>
  <si>
    <t>počet intervalů</t>
  </si>
  <si>
    <t>R</t>
  </si>
  <si>
    <t>h</t>
  </si>
  <si>
    <t>a) analýza dat/histogram - se zadáním vlastních hranic  - zadávají se horní hranice intervalů</t>
  </si>
  <si>
    <t>šířka intervalu h:</t>
  </si>
  <si>
    <t>počet int: k</t>
  </si>
  <si>
    <t>směr odch</t>
  </si>
  <si>
    <t>krit hodnota</t>
  </si>
  <si>
    <t>testovací krit</t>
  </si>
  <si>
    <t>Ho: 381.18 není odlehlá</t>
  </si>
  <si>
    <t>test 381 Ma</t>
  </si>
  <si>
    <t>test 361 Ma</t>
  </si>
  <si>
    <t>hodnota je odlehlá</t>
  </si>
  <si>
    <t>b)</t>
  </si>
  <si>
    <t>Ho přijímám</t>
  </si>
  <si>
    <t>Ho nepřijímám, hodnota je odlehlá</t>
  </si>
  <si>
    <t>n-1</t>
  </si>
  <si>
    <t>7,8  7,9  9,0  7,8 8,0  7,8  8,5  8,2  8,2  9,3</t>
  </si>
  <si>
    <t>výpočet n</t>
  </si>
  <si>
    <t>7.8 je větší než 2.9, Ho zamítám. Stanovený obsah Al2O3 se statisticky významně liší od deklarovaného obsahu.</t>
  </si>
  <si>
    <t xml:space="preserve">kritické hodnoty stanov ze statistických tabulek </t>
  </si>
  <si>
    <t xml:space="preserve">a) analýza dat/histogram - bez vlastních hranic  </t>
  </si>
  <si>
    <t>a) Utvoř histogram stáří monazitu (metamorfózy) ve vzorcích metapelitů (použij funkci histogram z analýzy dat )</t>
  </si>
  <si>
    <t>je odlehlá</t>
  </si>
  <si>
    <t>test 343 Ma</t>
  </si>
  <si>
    <t>není odlehlá</t>
  </si>
  <si>
    <t>test 322 Ma</t>
  </si>
  <si>
    <t>smodch.P</t>
  </si>
  <si>
    <t>smodch.P (nová)</t>
  </si>
  <si>
    <t>SMODCH.VÝBĚR.S</t>
  </si>
  <si>
    <t>b) Ověřte, zda jsou v souboru odlehlé hodnoty. Všechny prvky představují výběr z jednoho základního souboru (nejsou přítomné monazity jiného stáří - jiné události či s narušeným systémem U Th Pb např v důsledku hydrotermální alterace)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</si>
</sst>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4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vertAlign val="subscript"/>
      <sz val="10"/>
      <name val="Arial"/>
      <family val="2"/>
      <charset val="238"/>
    </font>
    <font>
      <sz val="10"/>
      <name val="Symbol"/>
      <family val="1"/>
      <charset val="2"/>
    </font>
    <font>
      <b/>
      <sz val="16"/>
      <name val="Arial"/>
      <family val="2"/>
      <charset val="238"/>
    </font>
    <font>
      <b/>
      <vertAlign val="subscript"/>
      <sz val="16"/>
      <name val="Arial"/>
      <family val="2"/>
      <charset val="238"/>
    </font>
    <font>
      <b/>
      <i/>
      <sz val="16"/>
      <name val="Arial"/>
      <family val="2"/>
      <charset val="238"/>
    </font>
    <font>
      <b/>
      <sz val="10"/>
      <name val="Arial CE"/>
      <family val="2"/>
      <charset val="238"/>
    </font>
    <font>
      <vertAlign val="subscript"/>
      <sz val="10"/>
      <name val="Arial CE"/>
      <charset val="238"/>
    </font>
    <font>
      <sz val="10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name val="Symbol"/>
      <family val="1"/>
      <charset val="2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i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7.5"/>
      <color rgb="FF000000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7" fillId="0" borderId="0" xfId="0" applyFont="1" applyAlignment="1">
      <alignment horizontal="left" vertical="center" indent="3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0" fillId="0" borderId="0" xfId="0" applyFont="1"/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/>
    <xf numFmtId="0" fontId="0" fillId="2" borderId="0" xfId="0" applyFill="1"/>
    <xf numFmtId="0" fontId="16" fillId="0" borderId="4" xfId="0" applyFont="1" applyBorder="1" applyAlignment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0" fillId="3" borderId="0" xfId="0" applyFill="1"/>
    <xf numFmtId="164" fontId="0" fillId="4" borderId="16" xfId="0" applyNumberFormat="1" applyFill="1" applyBorder="1" applyAlignment="1">
      <alignment horizontal="center"/>
    </xf>
    <xf numFmtId="165" fontId="0" fillId="2" borderId="0" xfId="0" applyNumberFormat="1" applyFill="1"/>
    <xf numFmtId="0" fontId="18" fillId="0" borderId="0" xfId="0" applyFont="1"/>
    <xf numFmtId="0" fontId="20" fillId="0" borderId="0" xfId="0" applyFont="1"/>
    <xf numFmtId="165" fontId="20" fillId="2" borderId="0" xfId="0" applyNumberFormat="1" applyFont="1" applyFill="1"/>
    <xf numFmtId="0" fontId="20" fillId="2" borderId="0" xfId="0" applyFont="1" applyFill="1"/>
    <xf numFmtId="0" fontId="19" fillId="0" borderId="0" xfId="0" applyFont="1" applyAlignment="1">
      <alignment horizontal="center"/>
    </xf>
    <xf numFmtId="0" fontId="17" fillId="0" borderId="0" xfId="0" applyFont="1"/>
    <xf numFmtId="165" fontId="0" fillId="0" borderId="0" xfId="0" applyNumberFormat="1"/>
    <xf numFmtId="0" fontId="22" fillId="0" borderId="0" xfId="0" applyFont="1"/>
    <xf numFmtId="164" fontId="3" fillId="0" borderId="0" xfId="0" applyNumberFormat="1" applyFont="1" applyAlignment="1">
      <alignment horizontal="center"/>
    </xf>
    <xf numFmtId="165" fontId="2" fillId="0" borderId="0" xfId="0" applyNumberFormat="1" applyFont="1"/>
    <xf numFmtId="164" fontId="0" fillId="3" borderId="0" xfId="0" applyNumberFormat="1" applyFill="1"/>
    <xf numFmtId="0" fontId="3" fillId="3" borderId="0" xfId="0" applyFont="1" applyFill="1"/>
    <xf numFmtId="0" fontId="23" fillId="0" borderId="0" xfId="0" applyFont="1"/>
    <xf numFmtId="0" fontId="0" fillId="5" borderId="0" xfId="0" applyFill="1"/>
    <xf numFmtId="0" fontId="21" fillId="0" borderId="0" xfId="0" applyFont="1" applyAlignment="1">
      <alignment horizontal="center"/>
    </xf>
    <xf numFmtId="165" fontId="0" fillId="4" borderId="0" xfId="0" applyNumberFormat="1" applyFill="1"/>
    <xf numFmtId="165" fontId="3" fillId="0" borderId="0" xfId="0" applyNumberFormat="1" applyFont="1"/>
    <xf numFmtId="164" fontId="0" fillId="0" borderId="0" xfId="0" applyNumberFormat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/>
    <xf numFmtId="0" fontId="18" fillId="0" borderId="0" xfId="0" applyFont="1" applyBorder="1"/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" fillId="0" borderId="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Studentovo</a:t>
            </a:r>
            <a:r>
              <a:rPr lang="cs-CZ" sz="1200"/>
              <a:t> rozdělení pravděpodobností pro 19 stupňů volnosti</a:t>
            </a:r>
            <a:endParaRPr lang="en-US" sz="1200"/>
          </a:p>
        </c:rich>
      </c:tx>
      <c:layout>
        <c:manualLayout>
          <c:xMode val="edge"/>
          <c:yMode val="edge"/>
          <c:x val="6.8379243856653837E-2"/>
          <c:y val="2.1649846586078148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frekv fce</c:v>
          </c:tx>
          <c:marker>
            <c:symbol val="none"/>
          </c:marker>
          <c:xVal>
            <c:numRef>
              <c:f>'krit hodn Studentovo rozdeleni'!$J$8:$J$88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0.1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</c:v>
                </c:pt>
                <c:pt idx="56">
                  <c:v>1.6</c:v>
                </c:pt>
                <c:pt idx="57">
                  <c:v>1.7</c:v>
                </c:pt>
                <c:pt idx="58">
                  <c:v>1.8</c:v>
                </c:pt>
                <c:pt idx="59">
                  <c:v>1.9</c:v>
                </c:pt>
                <c:pt idx="60">
                  <c:v>2</c:v>
                </c:pt>
                <c:pt idx="61">
                  <c:v>2.1</c:v>
                </c:pt>
                <c:pt idx="62">
                  <c:v>2.2000000000000002</c:v>
                </c:pt>
                <c:pt idx="63">
                  <c:v>2.2999999999999998</c:v>
                </c:pt>
                <c:pt idx="64">
                  <c:v>2.4</c:v>
                </c:pt>
                <c:pt idx="65">
                  <c:v>2.5</c:v>
                </c:pt>
                <c:pt idx="66">
                  <c:v>2.6</c:v>
                </c:pt>
                <c:pt idx="67">
                  <c:v>2.7</c:v>
                </c:pt>
                <c:pt idx="68">
                  <c:v>2.8</c:v>
                </c:pt>
                <c:pt idx="69">
                  <c:v>2.9</c:v>
                </c:pt>
                <c:pt idx="70">
                  <c:v>3</c:v>
                </c:pt>
                <c:pt idx="71">
                  <c:v>3.1</c:v>
                </c:pt>
                <c:pt idx="72">
                  <c:v>3.2</c:v>
                </c:pt>
                <c:pt idx="73">
                  <c:v>3.3</c:v>
                </c:pt>
                <c:pt idx="74">
                  <c:v>3.4</c:v>
                </c:pt>
                <c:pt idx="75">
                  <c:v>3.5</c:v>
                </c:pt>
                <c:pt idx="76">
                  <c:v>3.6</c:v>
                </c:pt>
                <c:pt idx="77">
                  <c:v>3.7</c:v>
                </c:pt>
                <c:pt idx="78">
                  <c:v>3.8</c:v>
                </c:pt>
                <c:pt idx="79">
                  <c:v>3.9</c:v>
                </c:pt>
                <c:pt idx="80">
                  <c:v>4</c:v>
                </c:pt>
              </c:numCache>
            </c:numRef>
          </c:xVal>
          <c:yVal>
            <c:numRef>
              <c:f>'krit hodn Studentovo rozdeleni'!$K$8:$K$88</c:f>
              <c:numCache>
                <c:formatCode>General</c:formatCode>
                <c:ptCount val="81"/>
                <c:pt idx="0">
                  <c:v>8.7509229562641848E-4</c:v>
                </c:pt>
                <c:pt idx="1">
                  <c:v>1.099521084780419E-3</c:v>
                </c:pt>
                <c:pt idx="2">
                  <c:v>1.380611911827563E-3</c:v>
                </c:pt>
                <c:pt idx="3">
                  <c:v>1.7321484039813681E-3</c:v>
                </c:pt>
                <c:pt idx="4">
                  <c:v>2.1710338625362965E-3</c:v>
                </c:pt>
                <c:pt idx="5">
                  <c:v>2.7179038385071342E-3</c:v>
                </c:pt>
                <c:pt idx="6">
                  <c:v>3.3978234145717323E-3</c:v>
                </c:pt>
                <c:pt idx="7">
                  <c:v>4.2410671948171644E-3</c:v>
                </c:pt>
                <c:pt idx="8">
                  <c:v>5.2839733789948277E-3</c:v>
                </c:pt>
                <c:pt idx="9">
                  <c:v>6.5698541102109697E-3</c:v>
                </c:pt>
                <c:pt idx="10">
                  <c:v>8.1499320978896585E-3</c:v>
                </c:pt>
                <c:pt idx="11">
                  <c:v>1.0084258001938334E-2</c:v>
                </c:pt>
                <c:pt idx="12">
                  <c:v>1.2442544104229521E-2</c:v>
                </c:pt>
                <c:pt idx="13">
                  <c:v>1.5304827630054169E-2</c:v>
                </c:pt>
                <c:pt idx="14">
                  <c:v>1.8761852481682013E-2</c:v>
                </c:pt>
                <c:pt idx="15">
                  <c:v>2.2915032590837176E-2</c:v>
                </c:pt>
                <c:pt idx="16">
                  <c:v>2.787583596925066E-2</c:v>
                </c:pt>
                <c:pt idx="17">
                  <c:v>3.3764409261344761E-2</c:v>
                </c:pt>
                <c:pt idx="18">
                  <c:v>4.0707252694347502E-2</c:v>
                </c:pt>
                <c:pt idx="19">
                  <c:v>4.8833760265773837E-2</c:v>
                </c:pt>
                <c:pt idx="20">
                  <c:v>5.8271465915450411E-2</c:v>
                </c:pt>
                <c:pt idx="21">
                  <c:v>6.9139889378201369E-2</c:v>
                </c:pt>
                <c:pt idx="22">
                  <c:v>8.1542960461933309E-2</c:v>
                </c:pt>
                <c:pt idx="23">
                  <c:v>9.5560120369123938E-2</c:v>
                </c:pt>
                <c:pt idx="24">
                  <c:v>0.11123635223869489</c:v>
                </c:pt>
                <c:pt idx="25">
                  <c:v>0.1285715737864549</c:v>
                </c:pt>
                <c:pt idx="26">
                  <c:v>0.14751001958969082</c:v>
                </c:pt>
                <c:pt idx="27">
                  <c:v>0.1679304288839252</c:v>
                </c:pt>
                <c:pt idx="28">
                  <c:v>0.18963800993470459</c:v>
                </c:pt>
                <c:pt idx="29">
                  <c:v>0.2123592430551835</c:v>
                </c:pt>
                <c:pt idx="30">
                  <c:v>0.2357405797052903</c:v>
                </c:pt>
                <c:pt idx="31">
                  <c:v>0.25935196834969348</c:v>
                </c:pt>
                <c:pt idx="32">
                  <c:v>0.28269587358828024</c:v>
                </c:pt>
                <c:pt idx="33">
                  <c:v>0.30522205540888397</c:v>
                </c:pt>
                <c:pt idx="34">
                  <c:v>0.32634786367331781</c:v>
                </c:pt>
                <c:pt idx="35">
                  <c:v>0.34548322530329595</c:v>
                </c:pt>
                <c:pt idx="36">
                  <c:v>0.36205892397661432</c:v>
                </c:pt>
                <c:pt idx="37">
                  <c:v>0.37555627245627343</c:v>
                </c:pt>
                <c:pt idx="38">
                  <c:v>0.38553593443319562</c:v>
                </c:pt>
                <c:pt idx="39">
                  <c:v>0.39166353119535768</c:v>
                </c:pt>
                <c:pt idx="40">
                  <c:v>0.39372980729260365</c:v>
                </c:pt>
                <c:pt idx="41">
                  <c:v>0.39166353119535768</c:v>
                </c:pt>
                <c:pt idx="42">
                  <c:v>0.38553593443319562</c:v>
                </c:pt>
                <c:pt idx="43">
                  <c:v>0.37555627245627343</c:v>
                </c:pt>
                <c:pt idx="44">
                  <c:v>0.36205892397661432</c:v>
                </c:pt>
                <c:pt idx="45">
                  <c:v>0.34548322530329595</c:v>
                </c:pt>
                <c:pt idx="46">
                  <c:v>0.32634786367331781</c:v>
                </c:pt>
                <c:pt idx="47">
                  <c:v>0.30522205540888397</c:v>
                </c:pt>
                <c:pt idx="48">
                  <c:v>0.28269587358828024</c:v>
                </c:pt>
                <c:pt idx="49">
                  <c:v>0.25935196834969348</c:v>
                </c:pt>
                <c:pt idx="50">
                  <c:v>0.2357405797052903</c:v>
                </c:pt>
                <c:pt idx="51">
                  <c:v>0.2123592430551835</c:v>
                </c:pt>
                <c:pt idx="52">
                  <c:v>0.18963800993470459</c:v>
                </c:pt>
                <c:pt idx="53">
                  <c:v>0.1679304288839252</c:v>
                </c:pt>
                <c:pt idx="54">
                  <c:v>0.14751001958969082</c:v>
                </c:pt>
                <c:pt idx="55">
                  <c:v>0.1285715737864549</c:v>
                </c:pt>
                <c:pt idx="56">
                  <c:v>0.11123635223869489</c:v>
                </c:pt>
                <c:pt idx="57">
                  <c:v>9.5560120369123938E-2</c:v>
                </c:pt>
                <c:pt idx="58">
                  <c:v>8.1542960461933309E-2</c:v>
                </c:pt>
                <c:pt idx="59">
                  <c:v>6.9139889378201369E-2</c:v>
                </c:pt>
                <c:pt idx="60">
                  <c:v>5.8271465915450411E-2</c:v>
                </c:pt>
                <c:pt idx="61">
                  <c:v>4.8833760265773837E-2</c:v>
                </c:pt>
                <c:pt idx="62">
                  <c:v>4.0707252694347502E-2</c:v>
                </c:pt>
                <c:pt idx="63">
                  <c:v>3.3764409261344761E-2</c:v>
                </c:pt>
                <c:pt idx="64">
                  <c:v>2.787583596925066E-2</c:v>
                </c:pt>
                <c:pt idx="65">
                  <c:v>2.2915032590837176E-2</c:v>
                </c:pt>
                <c:pt idx="66">
                  <c:v>1.8761852481682013E-2</c:v>
                </c:pt>
                <c:pt idx="67">
                  <c:v>1.5304827630054169E-2</c:v>
                </c:pt>
                <c:pt idx="68">
                  <c:v>1.2442544104229521E-2</c:v>
                </c:pt>
                <c:pt idx="69">
                  <c:v>1.0084258001938334E-2</c:v>
                </c:pt>
                <c:pt idx="70">
                  <c:v>8.1499320978896585E-3</c:v>
                </c:pt>
                <c:pt idx="71">
                  <c:v>6.5698541102109697E-3</c:v>
                </c:pt>
                <c:pt idx="72">
                  <c:v>5.2839733789948277E-3</c:v>
                </c:pt>
                <c:pt idx="73">
                  <c:v>4.2410671948171644E-3</c:v>
                </c:pt>
                <c:pt idx="74">
                  <c:v>3.3978234145717323E-3</c:v>
                </c:pt>
                <c:pt idx="75">
                  <c:v>2.7179038385071342E-3</c:v>
                </c:pt>
                <c:pt idx="76">
                  <c:v>2.1710338625362965E-3</c:v>
                </c:pt>
                <c:pt idx="77">
                  <c:v>1.7321484039813681E-3</c:v>
                </c:pt>
                <c:pt idx="78">
                  <c:v>1.380611911827563E-3</c:v>
                </c:pt>
                <c:pt idx="79">
                  <c:v>1.099521084780419E-3</c:v>
                </c:pt>
                <c:pt idx="80">
                  <c:v>8.7509229562641848E-4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47E-4DD2-A677-BC9530DAD23F}"/>
            </c:ext>
          </c:extLst>
        </c:ser>
        <c:ser>
          <c:idx val="1"/>
          <c:order val="1"/>
          <c:tx>
            <c:v>distrib fce</c:v>
          </c:tx>
          <c:marker>
            <c:symbol val="none"/>
          </c:marker>
          <c:xVal>
            <c:numRef>
              <c:f>'krit hodn Studentovo rozdeleni'!$J$8:$J$88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0.1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</c:v>
                </c:pt>
                <c:pt idx="56">
                  <c:v>1.6</c:v>
                </c:pt>
                <c:pt idx="57">
                  <c:v>1.7</c:v>
                </c:pt>
                <c:pt idx="58">
                  <c:v>1.8</c:v>
                </c:pt>
                <c:pt idx="59">
                  <c:v>1.9</c:v>
                </c:pt>
                <c:pt idx="60">
                  <c:v>2</c:v>
                </c:pt>
                <c:pt idx="61">
                  <c:v>2.1</c:v>
                </c:pt>
                <c:pt idx="62">
                  <c:v>2.2000000000000002</c:v>
                </c:pt>
                <c:pt idx="63">
                  <c:v>2.2999999999999998</c:v>
                </c:pt>
                <c:pt idx="64">
                  <c:v>2.4</c:v>
                </c:pt>
                <c:pt idx="65">
                  <c:v>2.5</c:v>
                </c:pt>
                <c:pt idx="66">
                  <c:v>2.6</c:v>
                </c:pt>
                <c:pt idx="67">
                  <c:v>2.7</c:v>
                </c:pt>
                <c:pt idx="68">
                  <c:v>2.8</c:v>
                </c:pt>
                <c:pt idx="69">
                  <c:v>2.9</c:v>
                </c:pt>
                <c:pt idx="70">
                  <c:v>3</c:v>
                </c:pt>
                <c:pt idx="71">
                  <c:v>3.1</c:v>
                </c:pt>
                <c:pt idx="72">
                  <c:v>3.2</c:v>
                </c:pt>
                <c:pt idx="73">
                  <c:v>3.3</c:v>
                </c:pt>
                <c:pt idx="74">
                  <c:v>3.4</c:v>
                </c:pt>
                <c:pt idx="75">
                  <c:v>3.5</c:v>
                </c:pt>
                <c:pt idx="76">
                  <c:v>3.6</c:v>
                </c:pt>
                <c:pt idx="77">
                  <c:v>3.7</c:v>
                </c:pt>
                <c:pt idx="78">
                  <c:v>3.8</c:v>
                </c:pt>
                <c:pt idx="79">
                  <c:v>3.9</c:v>
                </c:pt>
                <c:pt idx="80">
                  <c:v>4</c:v>
                </c:pt>
              </c:numCache>
            </c:numRef>
          </c:xVal>
          <c:yVal>
            <c:numRef>
              <c:f>'krit hodn Studentovo rozdeleni'!$L$8:$L$88</c:f>
              <c:numCache>
                <c:formatCode>General</c:formatCode>
                <c:ptCount val="81"/>
                <c:pt idx="0">
                  <c:v>3.8309616861432268E-4</c:v>
                </c:pt>
                <c:pt idx="1">
                  <c:v>4.8140488322452406E-4</c:v>
                </c:pt>
                <c:pt idx="2">
                  <c:v>6.0488625338122931E-4</c:v>
                </c:pt>
                <c:pt idx="3">
                  <c:v>7.5987199904925171E-4</c:v>
                </c:pt>
                <c:pt idx="4">
                  <c:v>9.5422343074153795E-4</c:v>
                </c:pt>
                <c:pt idx="5">
                  <c:v>1.1976733448414057E-3</c:v>
                </c:pt>
                <c:pt idx="6">
                  <c:v>1.502233406739939E-3</c:v>
                </c:pt>
                <c:pt idx="7">
                  <c:v>1.8826754382561298E-3</c:v>
                </c:pt>
                <c:pt idx="8">
                  <c:v>2.3570945141315946E-3</c:v>
                </c:pt>
                <c:pt idx="9">
                  <c:v>2.9475604739453748E-3</c:v>
                </c:pt>
                <c:pt idx="10">
                  <c:v>3.680862091934323E-3</c:v>
                </c:pt>
                <c:pt idx="11">
                  <c:v>4.5893444002377479E-3</c:v>
                </c:pt>
                <c:pt idx="12">
                  <c:v>5.7118341900502367E-3</c:v>
                </c:pt>
                <c:pt idx="13">
                  <c:v>7.0946411840536331E-3</c:v>
                </c:pt>
                <c:pt idx="14">
                  <c:v>8.792612495112517E-3</c:v>
                </c:pt>
                <c:pt idx="15">
                  <c:v>1.0870205584198721E-2</c:v>
                </c:pt>
                <c:pt idx="16">
                  <c:v>1.3402530020309488E-2</c:v>
                </c:pt>
                <c:pt idx="17">
                  <c:v>1.6476291231697457E-2</c:v>
                </c:pt>
                <c:pt idx="18">
                  <c:v>2.0190550823087076E-2</c:v>
                </c:pt>
                <c:pt idx="19">
                  <c:v>2.4657199121636712E-2</c:v>
                </c:pt>
                <c:pt idx="20">
                  <c:v>3.0001018193049178E-2</c:v>
                </c:pt>
                <c:pt idx="21">
                  <c:v>3.6359200042506042E-2</c:v>
                </c:pt>
                <c:pt idx="22">
                  <c:v>4.3880178053601879E-2</c:v>
                </c:pt>
                <c:pt idx="23">
                  <c:v>5.2721633294013373E-2</c:v>
                </c:pt>
                <c:pt idx="24">
                  <c:v>6.3047554593580094E-2</c:v>
                </c:pt>
                <c:pt idx="25">
                  <c:v>7.5024265371135851E-2</c:v>
                </c:pt>
                <c:pt idx="26">
                  <c:v>8.8815383165025658E-2</c:v>
                </c:pt>
                <c:pt idx="27">
                  <c:v>0.1045757501486639</c:v>
                </c:pt>
                <c:pt idx="28">
                  <c:v>0.12244446266039902</c:v>
                </c:pt>
                <c:pt idx="29">
                  <c:v>0.14253723010269753</c:v>
                </c:pt>
                <c:pt idx="30">
                  <c:v>0.16493840046056246</c:v>
                </c:pt>
                <c:pt idx="31">
                  <c:v>0.18969309019810204</c:v>
                </c:pt>
                <c:pt idx="32">
                  <c:v>0.21679993731913483</c:v>
                </c:pt>
                <c:pt idx="33">
                  <c:v>0.24620504411246857</c:v>
                </c:pt>
                <c:pt idx="34">
                  <c:v>0.2777976779760209</c:v>
                </c:pt>
                <c:pt idx="35">
                  <c:v>0.31140824564322089</c:v>
                </c:pt>
                <c:pt idx="36">
                  <c:v>0.34680894468480711</c:v>
                </c:pt>
                <c:pt idx="37">
                  <c:v>0.38371733016963178</c:v>
                </c:pt>
                <c:pt idx="38">
                  <c:v>0.42180282561175847</c:v>
                </c:pt>
                <c:pt idx="39">
                  <c:v>0.46069597488262726</c:v>
                </c:pt>
                <c:pt idx="40">
                  <c:v>0.5</c:v>
                </c:pt>
                <c:pt idx="41">
                  <c:v>0.53930402511737274</c:v>
                </c:pt>
                <c:pt idx="42">
                  <c:v>0.57819717438824147</c:v>
                </c:pt>
                <c:pt idx="43">
                  <c:v>0.61628266983036828</c:v>
                </c:pt>
                <c:pt idx="44">
                  <c:v>0.65319105531519295</c:v>
                </c:pt>
                <c:pt idx="45">
                  <c:v>0.68859175435677911</c:v>
                </c:pt>
                <c:pt idx="46">
                  <c:v>0.72220232202397905</c:v>
                </c:pt>
                <c:pt idx="47">
                  <c:v>0.75379495588753143</c:v>
                </c:pt>
                <c:pt idx="48">
                  <c:v>0.78320006268086517</c:v>
                </c:pt>
                <c:pt idx="49">
                  <c:v>0.81030690980189801</c:v>
                </c:pt>
                <c:pt idx="50">
                  <c:v>0.83506159953943748</c:v>
                </c:pt>
                <c:pt idx="51">
                  <c:v>0.85746276989730252</c:v>
                </c:pt>
                <c:pt idx="52">
                  <c:v>0.87755553733960101</c:v>
                </c:pt>
                <c:pt idx="53">
                  <c:v>0.89542424985133606</c:v>
                </c:pt>
                <c:pt idx="54">
                  <c:v>0.91118461683497431</c:v>
                </c:pt>
                <c:pt idx="55">
                  <c:v>0.92497573462886418</c:v>
                </c:pt>
                <c:pt idx="56">
                  <c:v>0.93695244540641986</c:v>
                </c:pt>
                <c:pt idx="57">
                  <c:v>0.94727836670598664</c:v>
                </c:pt>
                <c:pt idx="58">
                  <c:v>0.95611982194639811</c:v>
                </c:pt>
                <c:pt idx="59">
                  <c:v>0.96364079995749397</c:v>
                </c:pt>
                <c:pt idx="60">
                  <c:v>0.96999898180695077</c:v>
                </c:pt>
                <c:pt idx="61">
                  <c:v>0.97534280087836334</c:v>
                </c:pt>
                <c:pt idx="62">
                  <c:v>0.97980944917691293</c:v>
                </c:pt>
                <c:pt idx="63">
                  <c:v>0.98352370876830253</c:v>
                </c:pt>
                <c:pt idx="64">
                  <c:v>0.98659746997969056</c:v>
                </c:pt>
                <c:pt idx="65">
                  <c:v>0.98912979441580129</c:v>
                </c:pt>
                <c:pt idx="66">
                  <c:v>0.99120738750488746</c:v>
                </c:pt>
                <c:pt idx="67">
                  <c:v>0.99290535881594633</c:v>
                </c:pt>
                <c:pt idx="68">
                  <c:v>0.99428816580994972</c:v>
                </c:pt>
                <c:pt idx="69">
                  <c:v>0.99541065559976227</c:v>
                </c:pt>
                <c:pt idx="70">
                  <c:v>0.9963191379080657</c:v>
                </c:pt>
                <c:pt idx="71">
                  <c:v>0.9970524395260546</c:v>
                </c:pt>
                <c:pt idx="72">
                  <c:v>0.99764290548586843</c:v>
                </c:pt>
                <c:pt idx="73">
                  <c:v>0.99811732456174385</c:v>
                </c:pt>
                <c:pt idx="74">
                  <c:v>0.99849776659326006</c:v>
                </c:pt>
                <c:pt idx="75">
                  <c:v>0.99880232665515856</c:v>
                </c:pt>
                <c:pt idx="76">
                  <c:v>0.99904577656925841</c:v>
                </c:pt>
                <c:pt idx="77">
                  <c:v>0.99924012800095074</c:v>
                </c:pt>
                <c:pt idx="78">
                  <c:v>0.99939511374661882</c:v>
                </c:pt>
                <c:pt idx="79">
                  <c:v>0.99951859511677543</c:v>
                </c:pt>
                <c:pt idx="80">
                  <c:v>0.99961690383138568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47E-4DD2-A677-BC9530DAD23F}"/>
            </c:ext>
          </c:extLst>
        </c:ser>
        <c:ser>
          <c:idx val="2"/>
          <c:order val="2"/>
          <c:spPr>
            <a:ln>
              <a:solidFill>
                <a:schemeClr val="accent3">
                  <a:lumMod val="7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'krit hodn Studentovo rozdeleni'!$R$6:$R$7</c:f>
              <c:numCache>
                <c:formatCode>General</c:formatCode>
                <c:ptCount val="2"/>
                <c:pt idx="0">
                  <c:v>0</c:v>
                </c:pt>
                <c:pt idx="1">
                  <c:v>1.7290000000000001</c:v>
                </c:pt>
              </c:numCache>
            </c:numRef>
          </c:xVal>
          <c:yVal>
            <c:numRef>
              <c:f>'krit hodn Studentovo rozdeleni'!$S$6:$S$7</c:f>
              <c:numCache>
                <c:formatCode>General</c:formatCode>
                <c:ptCount val="2"/>
                <c:pt idx="0">
                  <c:v>0.95</c:v>
                </c:pt>
                <c:pt idx="1">
                  <c:v>0.95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47E-4DD2-A677-BC9530DAD23F}"/>
            </c:ext>
          </c:extLst>
        </c:ser>
        <c:ser>
          <c:idx val="3"/>
          <c:order val="3"/>
          <c:spPr>
            <a:ln>
              <a:solidFill>
                <a:schemeClr val="accent3">
                  <a:lumMod val="7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'krit hodn Studentovo rozdeleni'!$R$7:$R$8</c:f>
              <c:numCache>
                <c:formatCode>General</c:formatCode>
                <c:ptCount val="2"/>
                <c:pt idx="0">
                  <c:v>1.7290000000000001</c:v>
                </c:pt>
                <c:pt idx="1">
                  <c:v>1.7290000000000001</c:v>
                </c:pt>
              </c:numCache>
            </c:numRef>
          </c:xVal>
          <c:yVal>
            <c:numRef>
              <c:f>'krit hodn Studentovo rozdeleni'!$S$7:$S$8</c:f>
              <c:numCache>
                <c:formatCode>General</c:formatCode>
                <c:ptCount val="2"/>
                <c:pt idx="0">
                  <c:v>0.95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47E-4DD2-A677-BC9530DAD23F}"/>
            </c:ext>
          </c:extLst>
        </c:ser>
        <c:ser>
          <c:idx val="4"/>
          <c:order val="4"/>
          <c:spPr>
            <a:ln>
              <a:solidFill>
                <a:srgbClr val="FFFF00"/>
              </a:solidFill>
              <a:prstDash val="dash"/>
            </a:ln>
          </c:spPr>
          <c:marker>
            <c:symbol val="none"/>
          </c:marker>
          <c:xVal>
            <c:numRef>
              <c:f>'krit hodn Studentovo rozdeleni'!$U$7:$U$8</c:f>
              <c:numCache>
                <c:formatCode>General</c:formatCode>
                <c:ptCount val="2"/>
                <c:pt idx="0">
                  <c:v>2.0930240544083087</c:v>
                </c:pt>
                <c:pt idx="1">
                  <c:v>2.0930240544083087</c:v>
                </c:pt>
              </c:numCache>
            </c:numRef>
          </c:xVal>
          <c:yVal>
            <c:numRef>
              <c:f>'krit hodn Studentovo rozdeleni'!$V$7:$V$8</c:f>
              <c:numCache>
                <c:formatCode>General</c:formatCode>
                <c:ptCount val="2"/>
                <c:pt idx="0">
                  <c:v>0.97499999999999998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6BA-41A0-9204-0888912224CC}"/>
            </c:ext>
          </c:extLst>
        </c:ser>
        <c:ser>
          <c:idx val="5"/>
          <c:order val="5"/>
          <c:spPr>
            <a:ln>
              <a:solidFill>
                <a:srgbClr val="FFFF00"/>
              </a:solidFill>
              <a:prstDash val="dash"/>
            </a:ln>
          </c:spPr>
          <c:marker>
            <c:symbol val="none"/>
          </c:marker>
          <c:xVal>
            <c:numRef>
              <c:f>'krit hodn Studentovo rozdeleni'!$U$6:$U$7</c:f>
              <c:numCache>
                <c:formatCode>General</c:formatCode>
                <c:ptCount val="2"/>
                <c:pt idx="0">
                  <c:v>0</c:v>
                </c:pt>
                <c:pt idx="1">
                  <c:v>2.0930240544083087</c:v>
                </c:pt>
              </c:numCache>
            </c:numRef>
          </c:xVal>
          <c:yVal>
            <c:numRef>
              <c:f>'krit hodn Studentovo rozdeleni'!$V$6:$V$7</c:f>
              <c:numCache>
                <c:formatCode>General</c:formatCode>
                <c:ptCount val="2"/>
                <c:pt idx="0">
                  <c:v>0.97499999999999998</c:v>
                </c:pt>
                <c:pt idx="1">
                  <c:v>0.97499999999999998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6BA-41A0-9204-088891222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2454920"/>
        <c:axId val="362454528"/>
      </c:scatterChart>
      <c:valAx>
        <c:axId val="362454920"/>
        <c:scaling>
          <c:orientation val="minMax"/>
          <c:max val="4"/>
          <c:min val="-4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xi</a:t>
                </a:r>
              </a:p>
            </c:rich>
          </c:tx>
          <c:layout>
            <c:manualLayout>
              <c:xMode val="edge"/>
              <c:yMode val="edge"/>
              <c:x val="0.40681603547515749"/>
              <c:y val="0.92329297811893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62454528"/>
        <c:crosses val="autoZero"/>
        <c:crossBetween val="midCat"/>
        <c:majorUnit val="1"/>
        <c:minorUnit val="0.1"/>
      </c:valAx>
      <c:valAx>
        <c:axId val="362454528"/>
        <c:scaling>
          <c:orientation val="minMax"/>
          <c:max val="1"/>
        </c:scaling>
        <c:delete val="0"/>
        <c:axPos val="l"/>
        <c:majorGridlines/>
        <c:min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cs-CZ"/>
                  <a:t>p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62454920"/>
        <c:crosses val="autoZero"/>
        <c:crossBetween val="midCat"/>
        <c:majorUnit val="0.1"/>
        <c:minorUnit val="1.0000000000000002E-2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wmf"/><Relationship Id="rId2" Type="http://schemas.openxmlformats.org/officeDocument/2006/relationships/image" Target="../media/image4.wmf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389311</xdr:colOff>
      <xdr:row>10</xdr:row>
      <xdr:rowOff>95250</xdr:rowOff>
    </xdr:from>
    <xdr:to>
      <xdr:col>6</xdr:col>
      <xdr:colOff>96559</xdr:colOff>
      <xdr:row>13</xdr:row>
      <xdr:rowOff>20928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12"/>
        <a:stretch>
          <a:fillRect/>
        </a:stretch>
      </xdr:blipFill>
      <xdr:spPr bwMode="auto">
        <a:xfrm>
          <a:off x="2218111" y="1733550"/>
          <a:ext cx="1536048" cy="41145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438150</xdr:colOff>
      <xdr:row>7</xdr:row>
      <xdr:rowOff>96231</xdr:rowOff>
    </xdr:from>
    <xdr:to>
      <xdr:col>5</xdr:col>
      <xdr:colOff>496609</xdr:colOff>
      <xdr:row>10</xdr:row>
      <xdr:rowOff>16166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1248756"/>
          <a:ext cx="1277659" cy="4057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53238</xdr:colOff>
      <xdr:row>14</xdr:row>
      <xdr:rowOff>123824</xdr:rowOff>
    </xdr:from>
    <xdr:to>
      <xdr:col>2</xdr:col>
      <xdr:colOff>776287</xdr:colOff>
      <xdr:row>17</xdr:row>
      <xdr:rowOff>77786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7288" y="2390774"/>
          <a:ext cx="723049" cy="439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797825</xdr:colOff>
      <xdr:row>14</xdr:row>
      <xdr:rowOff>122900</xdr:rowOff>
    </xdr:from>
    <xdr:to>
      <xdr:col>3</xdr:col>
      <xdr:colOff>538163</xdr:colOff>
      <xdr:row>17</xdr:row>
      <xdr:rowOff>58736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875" y="2389850"/>
          <a:ext cx="692838" cy="42161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333375</xdr:colOff>
      <xdr:row>17</xdr:row>
      <xdr:rowOff>47625</xdr:rowOff>
    </xdr:from>
    <xdr:to>
      <xdr:col>3</xdr:col>
      <xdr:colOff>392112</xdr:colOff>
      <xdr:row>20</xdr:row>
      <xdr:rowOff>139700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2800350"/>
          <a:ext cx="1011237" cy="577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10</xdr:row>
      <xdr:rowOff>142875</xdr:rowOff>
    </xdr:from>
    <xdr:to>
      <xdr:col>7</xdr:col>
      <xdr:colOff>6951</xdr:colOff>
      <xdr:row>13</xdr:row>
      <xdr:rowOff>152400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1762125"/>
          <a:ext cx="1311876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30</xdr:row>
      <xdr:rowOff>95251</xdr:rowOff>
    </xdr:from>
    <xdr:to>
      <xdr:col>15</xdr:col>
      <xdr:colOff>426051</xdr:colOff>
      <xdr:row>33</xdr:row>
      <xdr:rowOff>104776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4953001"/>
          <a:ext cx="1311876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403860</xdr:colOff>
      <xdr:row>30</xdr:row>
      <xdr:rowOff>152400</xdr:rowOff>
    </xdr:from>
    <xdr:to>
      <xdr:col>7</xdr:col>
      <xdr:colOff>481654</xdr:colOff>
      <xdr:row>33</xdr:row>
      <xdr:rowOff>87965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7280" y="5631180"/>
          <a:ext cx="692838" cy="4330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</xdr:colOff>
      <xdr:row>11</xdr:row>
      <xdr:rowOff>51435</xdr:rowOff>
    </xdr:from>
    <xdr:to>
      <xdr:col>22</xdr:col>
      <xdr:colOff>411480</xdr:colOff>
      <xdr:row>42</xdr:row>
      <xdr:rowOff>150495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workbookViewId="0">
      <selection activeCell="F22" sqref="F22"/>
    </sheetView>
  </sheetViews>
  <sheetFormatPr defaultRowHeight="12.75" x14ac:dyDescent="0.2"/>
  <cols>
    <col min="8" max="10" width="9.42578125" customWidth="1"/>
    <col min="12" max="14" width="9.42578125" customWidth="1"/>
  </cols>
  <sheetData>
    <row r="1" spans="1:14" ht="13.5" thickBot="1" x14ac:dyDescent="0.25">
      <c r="A1" s="3" t="s">
        <v>318</v>
      </c>
      <c r="H1" s="3" t="s">
        <v>325</v>
      </c>
      <c r="L1" s="3" t="s">
        <v>326</v>
      </c>
    </row>
    <row r="2" spans="1:14" x14ac:dyDescent="0.2">
      <c r="A2" s="3" t="s">
        <v>320</v>
      </c>
      <c r="H2" s="54" t="s">
        <v>252</v>
      </c>
      <c r="I2" s="55"/>
      <c r="J2" s="56"/>
      <c r="L2" s="54" t="s">
        <v>252</v>
      </c>
      <c r="M2" s="55"/>
      <c r="N2" s="56"/>
    </row>
    <row r="3" spans="1:14" ht="13.5" thickBot="1" x14ac:dyDescent="0.25">
      <c r="H3" s="57"/>
      <c r="I3" s="58"/>
      <c r="J3" s="59"/>
      <c r="L3" s="57"/>
      <c r="M3" s="58"/>
      <c r="N3" s="59"/>
    </row>
    <row r="4" spans="1:14" x14ac:dyDescent="0.2">
      <c r="A4">
        <v>1</v>
      </c>
      <c r="B4">
        <v>2.1</v>
      </c>
    </row>
    <row r="5" spans="1:14" x14ac:dyDescent="0.2">
      <c r="A5">
        <v>2</v>
      </c>
      <c r="B5">
        <v>2.9</v>
      </c>
      <c r="H5" s="19" t="s">
        <v>255</v>
      </c>
      <c r="I5" s="32" t="s">
        <v>256</v>
      </c>
      <c r="J5" s="20" t="s">
        <v>257</v>
      </c>
      <c r="L5" s="19" t="s">
        <v>255</v>
      </c>
      <c r="M5" s="32" t="s">
        <v>256</v>
      </c>
      <c r="N5" s="20" t="s">
        <v>257</v>
      </c>
    </row>
    <row r="6" spans="1:14" x14ac:dyDescent="0.2">
      <c r="A6">
        <v>3</v>
      </c>
      <c r="B6">
        <v>3.1</v>
      </c>
      <c r="H6" s="19">
        <v>3</v>
      </c>
      <c r="I6" s="23">
        <v>0.94099999999999995</v>
      </c>
      <c r="J6" s="23">
        <v>0.98799999999999999</v>
      </c>
      <c r="L6" s="19">
        <v>3</v>
      </c>
      <c r="M6" s="23">
        <v>0.94099999999999995</v>
      </c>
      <c r="N6" s="23">
        <v>0.98799999999999999</v>
      </c>
    </row>
    <row r="7" spans="1:14" x14ac:dyDescent="0.2">
      <c r="A7">
        <v>4</v>
      </c>
      <c r="B7">
        <v>3.3</v>
      </c>
      <c r="H7" s="19">
        <v>4</v>
      </c>
      <c r="I7" s="23">
        <v>0.76500000000000001</v>
      </c>
      <c r="J7" s="23">
        <v>0.88900000000000001</v>
      </c>
      <c r="L7" s="19">
        <v>4</v>
      </c>
      <c r="M7" s="23">
        <v>0.76500000000000001</v>
      </c>
      <c r="N7" s="23">
        <v>0.88900000000000001</v>
      </c>
    </row>
    <row r="8" spans="1:14" x14ac:dyDescent="0.2">
      <c r="A8">
        <v>5</v>
      </c>
      <c r="B8">
        <v>3.3</v>
      </c>
      <c r="H8" s="19">
        <v>5</v>
      </c>
      <c r="I8" s="23">
        <v>0.64200000000000002</v>
      </c>
      <c r="J8" s="23">
        <v>0.78</v>
      </c>
      <c r="L8" s="19">
        <v>5</v>
      </c>
      <c r="M8" s="23">
        <v>0.64200000000000002</v>
      </c>
      <c r="N8" s="23">
        <v>0.78</v>
      </c>
    </row>
    <row r="9" spans="1:14" x14ac:dyDescent="0.2">
      <c r="A9">
        <v>6</v>
      </c>
      <c r="B9">
        <v>3.4</v>
      </c>
      <c r="H9" s="19">
        <v>6</v>
      </c>
      <c r="I9" s="23">
        <v>0.57999999999999996</v>
      </c>
      <c r="J9" s="23">
        <v>0.69799999999999995</v>
      </c>
      <c r="L9" s="19">
        <v>6</v>
      </c>
      <c r="M9" s="23">
        <v>0.57999999999999996</v>
      </c>
      <c r="N9" s="23">
        <v>0.69799999999999995</v>
      </c>
    </row>
    <row r="10" spans="1:14" x14ac:dyDescent="0.2">
      <c r="A10">
        <v>7</v>
      </c>
      <c r="B10">
        <v>3.5</v>
      </c>
      <c r="H10" s="19">
        <v>7</v>
      </c>
      <c r="I10" s="23">
        <v>0.50700000000000001</v>
      </c>
      <c r="J10" s="23">
        <v>0.63700000000000001</v>
      </c>
      <c r="L10" s="19">
        <v>7</v>
      </c>
      <c r="M10" s="23">
        <v>0.50700000000000001</v>
      </c>
      <c r="N10" s="23">
        <v>0.63700000000000001</v>
      </c>
    </row>
    <row r="11" spans="1:14" x14ac:dyDescent="0.2">
      <c r="A11">
        <v>8</v>
      </c>
      <c r="B11">
        <v>3.5</v>
      </c>
      <c r="H11" s="19">
        <v>8</v>
      </c>
      <c r="I11" s="23">
        <v>0.46800000000000003</v>
      </c>
      <c r="J11" s="23">
        <v>0.59</v>
      </c>
      <c r="L11" s="19">
        <v>8</v>
      </c>
      <c r="M11" s="23">
        <v>0.46800000000000003</v>
      </c>
      <c r="N11" s="23">
        <v>0.59</v>
      </c>
    </row>
    <row r="12" spans="1:14" x14ac:dyDescent="0.2">
      <c r="A12">
        <v>9</v>
      </c>
      <c r="B12">
        <v>3.6</v>
      </c>
      <c r="H12" s="19">
        <v>9</v>
      </c>
      <c r="I12" s="23">
        <v>0.437</v>
      </c>
      <c r="J12" s="23">
        <v>0.55500000000000005</v>
      </c>
      <c r="L12" s="31">
        <v>9</v>
      </c>
      <c r="M12" s="34">
        <v>0.437</v>
      </c>
      <c r="N12" s="23">
        <v>0.55500000000000005</v>
      </c>
    </row>
    <row r="13" spans="1:14" x14ac:dyDescent="0.2">
      <c r="A13">
        <v>10</v>
      </c>
      <c r="B13">
        <v>3.9</v>
      </c>
      <c r="H13" s="31">
        <v>10</v>
      </c>
      <c r="I13" s="34">
        <v>0.41199999999999998</v>
      </c>
      <c r="J13" s="23">
        <v>0.52700000000000002</v>
      </c>
      <c r="L13" s="19">
        <v>10</v>
      </c>
      <c r="M13" s="23">
        <v>0.41199999999999998</v>
      </c>
      <c r="N13" s="23">
        <v>0.52700000000000002</v>
      </c>
    </row>
    <row r="14" spans="1:14" x14ac:dyDescent="0.2">
      <c r="H14" s="19">
        <v>11</v>
      </c>
      <c r="I14" s="23">
        <v>0.39200000000000002</v>
      </c>
      <c r="J14" s="23">
        <v>0.502</v>
      </c>
      <c r="L14" s="19">
        <v>11</v>
      </c>
      <c r="M14" s="23">
        <v>0.39200000000000002</v>
      </c>
      <c r="N14" s="23">
        <v>0.502</v>
      </c>
    </row>
    <row r="15" spans="1:14" x14ac:dyDescent="0.2">
      <c r="A15" s="3" t="s">
        <v>319</v>
      </c>
      <c r="D15" s="47" t="s">
        <v>387</v>
      </c>
      <c r="H15" s="19">
        <v>12</v>
      </c>
      <c r="I15" s="23">
        <v>0.376</v>
      </c>
      <c r="J15" s="23">
        <v>0.48199999999999998</v>
      </c>
      <c r="L15" s="19">
        <v>12</v>
      </c>
      <c r="M15" s="23">
        <v>0.376</v>
      </c>
      <c r="N15" s="23">
        <v>0.48199999999999998</v>
      </c>
    </row>
    <row r="16" spans="1:14" x14ac:dyDescent="0.2">
      <c r="H16" s="19">
        <v>13</v>
      </c>
      <c r="I16" s="23">
        <v>0.36099999999999999</v>
      </c>
      <c r="J16" s="23">
        <v>0.46500000000000002</v>
      </c>
      <c r="L16" s="19">
        <v>13</v>
      </c>
      <c r="M16" s="23">
        <v>0.36099999999999999</v>
      </c>
      <c r="N16" s="23">
        <v>0.46500000000000002</v>
      </c>
    </row>
    <row r="17" spans="1:14" x14ac:dyDescent="0.2">
      <c r="A17" s="3" t="s">
        <v>321</v>
      </c>
      <c r="B17" s="33"/>
      <c r="H17" s="19">
        <v>14</v>
      </c>
      <c r="I17" s="23">
        <v>0.34899999999999998</v>
      </c>
      <c r="J17" s="23">
        <v>0.45</v>
      </c>
      <c r="L17" s="19">
        <v>14</v>
      </c>
      <c r="M17" s="23">
        <v>0.34899999999999998</v>
      </c>
      <c r="N17" s="23">
        <v>0.45</v>
      </c>
    </row>
    <row r="18" spans="1:14" x14ac:dyDescent="0.2">
      <c r="H18" s="19">
        <v>15</v>
      </c>
      <c r="I18" s="23">
        <v>0.33800000000000002</v>
      </c>
      <c r="J18" s="23">
        <v>0.438</v>
      </c>
      <c r="L18" s="19">
        <v>15</v>
      </c>
      <c r="M18" s="23">
        <v>0.33800000000000002</v>
      </c>
      <c r="N18" s="23">
        <v>0.438</v>
      </c>
    </row>
    <row r="19" spans="1:14" x14ac:dyDescent="0.2">
      <c r="A19" s="3" t="s">
        <v>322</v>
      </c>
      <c r="B19" s="46"/>
      <c r="H19" s="19">
        <v>16</v>
      </c>
      <c r="I19" s="23">
        <v>0.32900000000000001</v>
      </c>
      <c r="J19" s="23">
        <v>0.42599999999999999</v>
      </c>
      <c r="L19" s="19">
        <v>16</v>
      </c>
      <c r="M19" s="23">
        <v>0.32900000000000001</v>
      </c>
      <c r="N19" s="23">
        <v>0.42599999999999999</v>
      </c>
    </row>
    <row r="20" spans="1:14" x14ac:dyDescent="0.2">
      <c r="H20" s="19">
        <v>17</v>
      </c>
      <c r="I20" s="23">
        <v>0.32</v>
      </c>
      <c r="J20" s="23">
        <v>0.41599999999999998</v>
      </c>
      <c r="L20" s="19">
        <v>17</v>
      </c>
      <c r="M20" s="23">
        <v>0.32</v>
      </c>
      <c r="N20" s="23">
        <v>0.41599999999999998</v>
      </c>
    </row>
    <row r="21" spans="1:14" x14ac:dyDescent="0.2">
      <c r="H21" s="19">
        <v>18</v>
      </c>
      <c r="I21" s="23">
        <v>0.313</v>
      </c>
      <c r="J21" s="23">
        <v>0.40699999999999997</v>
      </c>
      <c r="L21" s="19">
        <v>18</v>
      </c>
      <c r="M21" s="23">
        <v>0.313</v>
      </c>
      <c r="N21" s="23">
        <v>0.40699999999999997</v>
      </c>
    </row>
    <row r="22" spans="1:14" x14ac:dyDescent="0.2">
      <c r="A22" s="3" t="s">
        <v>323</v>
      </c>
      <c r="D22" s="47" t="s">
        <v>386</v>
      </c>
      <c r="H22" s="19">
        <v>19</v>
      </c>
      <c r="I22" s="23">
        <v>0.30599999999999999</v>
      </c>
      <c r="J22" s="23">
        <v>0.39800000000000002</v>
      </c>
      <c r="L22" s="19">
        <v>19</v>
      </c>
      <c r="M22" s="23">
        <v>0.30599999999999999</v>
      </c>
      <c r="N22" s="23">
        <v>0.39800000000000002</v>
      </c>
    </row>
    <row r="23" spans="1:14" x14ac:dyDescent="0.2">
      <c r="H23" s="19">
        <v>20</v>
      </c>
      <c r="I23" s="23">
        <v>0.3</v>
      </c>
      <c r="J23" s="23">
        <v>0.39100000000000001</v>
      </c>
      <c r="L23" s="19">
        <v>20</v>
      </c>
      <c r="M23" s="23">
        <v>0.3</v>
      </c>
      <c r="N23" s="23">
        <v>0.39100000000000001</v>
      </c>
    </row>
    <row r="24" spans="1:14" x14ac:dyDescent="0.2">
      <c r="A24" s="3" t="s">
        <v>321</v>
      </c>
      <c r="B24" s="33"/>
      <c r="H24" s="19">
        <v>21</v>
      </c>
      <c r="I24" s="23">
        <v>0.29499999999999998</v>
      </c>
      <c r="J24" s="23">
        <v>0.38400000000000001</v>
      </c>
      <c r="L24" s="19">
        <v>21</v>
      </c>
      <c r="M24" s="23">
        <v>0.29499999999999998</v>
      </c>
      <c r="N24" s="23">
        <v>0.38400000000000001</v>
      </c>
    </row>
    <row r="25" spans="1:14" x14ac:dyDescent="0.2">
      <c r="H25" s="19">
        <v>22</v>
      </c>
      <c r="I25" s="23">
        <v>0.28999999999999998</v>
      </c>
      <c r="J25" s="23">
        <v>0.378</v>
      </c>
      <c r="L25" s="19">
        <v>22</v>
      </c>
      <c r="M25" s="23">
        <v>0.28999999999999998</v>
      </c>
      <c r="N25" s="23">
        <v>0.378</v>
      </c>
    </row>
    <row r="26" spans="1:14" x14ac:dyDescent="0.2">
      <c r="A26" s="3" t="s">
        <v>322</v>
      </c>
      <c r="B26" s="46"/>
      <c r="H26" s="19">
        <v>23</v>
      </c>
      <c r="I26" s="23">
        <v>0.28499999999999998</v>
      </c>
      <c r="J26" s="23">
        <v>0.372</v>
      </c>
      <c r="L26" s="19">
        <v>23</v>
      </c>
      <c r="M26" s="23">
        <v>0.28499999999999998</v>
      </c>
      <c r="N26" s="23">
        <v>0.372</v>
      </c>
    </row>
    <row r="27" spans="1:14" x14ac:dyDescent="0.2">
      <c r="H27" s="19">
        <v>24</v>
      </c>
      <c r="I27" s="23">
        <v>0.28100000000000003</v>
      </c>
      <c r="J27" s="23">
        <v>0.36699999999999999</v>
      </c>
      <c r="L27" s="19">
        <v>24</v>
      </c>
      <c r="M27" s="23">
        <v>0.28100000000000003</v>
      </c>
      <c r="N27" s="23">
        <v>0.36699999999999999</v>
      </c>
    </row>
    <row r="28" spans="1:14" x14ac:dyDescent="0.2">
      <c r="H28" s="19">
        <v>25</v>
      </c>
      <c r="I28" s="23">
        <v>0.27700000000000002</v>
      </c>
      <c r="J28" s="23">
        <v>0.36199999999999999</v>
      </c>
      <c r="L28" s="19">
        <v>25</v>
      </c>
      <c r="M28" s="23">
        <v>0.27700000000000002</v>
      </c>
      <c r="N28" s="23">
        <v>0.36199999999999999</v>
      </c>
    </row>
    <row r="29" spans="1:14" x14ac:dyDescent="0.2">
      <c r="A29" s="3" t="s">
        <v>324</v>
      </c>
      <c r="D29" s="47" t="s">
        <v>386</v>
      </c>
      <c r="H29" s="19">
        <v>26</v>
      </c>
      <c r="I29" s="23">
        <v>0.27300000000000002</v>
      </c>
      <c r="J29" s="23">
        <v>0.35699999999999998</v>
      </c>
      <c r="L29" s="19">
        <v>26</v>
      </c>
      <c r="M29" s="23">
        <v>0.27300000000000002</v>
      </c>
      <c r="N29" s="23">
        <v>0.35699999999999998</v>
      </c>
    </row>
    <row r="30" spans="1:14" x14ac:dyDescent="0.2">
      <c r="H30" s="19">
        <v>27</v>
      </c>
      <c r="I30" s="23">
        <v>0.26900000000000002</v>
      </c>
      <c r="J30" s="23">
        <v>0.35299999999999998</v>
      </c>
      <c r="L30" s="19">
        <v>27</v>
      </c>
      <c r="M30" s="23">
        <v>0.26900000000000002</v>
      </c>
      <c r="N30" s="23">
        <v>0.35299999999999998</v>
      </c>
    </row>
    <row r="31" spans="1:14" x14ac:dyDescent="0.2">
      <c r="A31" s="3" t="s">
        <v>321</v>
      </c>
      <c r="B31" s="33"/>
      <c r="H31" s="19">
        <v>28</v>
      </c>
      <c r="I31" s="23">
        <v>0.26600000000000001</v>
      </c>
      <c r="J31" s="23">
        <v>0.34899999999999998</v>
      </c>
      <c r="L31" s="19">
        <v>28</v>
      </c>
      <c r="M31" s="23">
        <v>0.26600000000000001</v>
      </c>
      <c r="N31" s="23">
        <v>0.34899999999999998</v>
      </c>
    </row>
    <row r="32" spans="1:14" x14ac:dyDescent="0.2">
      <c r="H32" s="19">
        <v>29</v>
      </c>
      <c r="I32" s="23">
        <v>0.26300000000000001</v>
      </c>
      <c r="J32" s="23">
        <v>0.34499999999999997</v>
      </c>
      <c r="L32" s="19">
        <v>29</v>
      </c>
      <c r="M32" s="23">
        <v>0.26300000000000001</v>
      </c>
      <c r="N32" s="23">
        <v>0.34499999999999997</v>
      </c>
    </row>
    <row r="33" spans="1:14" x14ac:dyDescent="0.2">
      <c r="A33" s="3" t="s">
        <v>322</v>
      </c>
      <c r="B33" s="46"/>
      <c r="H33" s="19">
        <v>30</v>
      </c>
      <c r="I33" s="23">
        <v>0.26</v>
      </c>
      <c r="J33" s="23">
        <v>0.34100000000000003</v>
      </c>
      <c r="L33" s="19">
        <v>30</v>
      </c>
      <c r="M33" s="23">
        <v>0.26</v>
      </c>
      <c r="N33" s="23">
        <v>0.34100000000000003</v>
      </c>
    </row>
  </sheetData>
  <mergeCells count="2">
    <mergeCell ref="H2:J3"/>
    <mergeCell ref="L2:N3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2"/>
  <sheetViews>
    <sheetView workbookViewId="0">
      <selection activeCell="D29" sqref="D29"/>
    </sheetView>
  </sheetViews>
  <sheetFormatPr defaultRowHeight="12.75" x14ac:dyDescent="0.2"/>
  <cols>
    <col min="1" max="1" width="19.7109375" customWidth="1"/>
    <col min="3" max="3" width="14.28515625" customWidth="1"/>
    <col min="4" max="4" width="18.5703125" customWidth="1"/>
    <col min="10" max="10" width="14.28515625" customWidth="1"/>
    <col min="12" max="12" width="5.85546875" customWidth="1"/>
    <col min="13" max="13" width="9.7109375" customWidth="1"/>
    <col min="14" max="14" width="8.85546875" customWidth="1"/>
    <col min="15" max="15" width="3" customWidth="1"/>
    <col min="16" max="16" width="5.140625" customWidth="1"/>
    <col min="17" max="18" width="8" customWidth="1"/>
  </cols>
  <sheetData>
    <row r="1" spans="1:18" x14ac:dyDescent="0.2">
      <c r="A1" s="3" t="s">
        <v>371</v>
      </c>
      <c r="L1" s="54" t="s">
        <v>251</v>
      </c>
      <c r="M1" s="55"/>
      <c r="N1" s="56"/>
      <c r="O1" s="5"/>
      <c r="P1" s="54" t="s">
        <v>252</v>
      </c>
      <c r="Q1" s="55"/>
      <c r="R1" s="56"/>
    </row>
    <row r="2" spans="1:18" ht="13.5" thickBot="1" x14ac:dyDescent="0.25">
      <c r="A2" s="3" t="s">
        <v>271</v>
      </c>
      <c r="L2" s="57"/>
      <c r="M2" s="58"/>
      <c r="N2" s="59"/>
      <c r="O2" s="5"/>
      <c r="P2" s="57"/>
      <c r="Q2" s="58"/>
      <c r="R2" s="59"/>
    </row>
    <row r="3" spans="1:18" x14ac:dyDescent="0.2">
      <c r="A3" s="3" t="s">
        <v>272</v>
      </c>
    </row>
    <row r="4" spans="1:18" x14ac:dyDescent="0.2">
      <c r="E4" t="s">
        <v>244</v>
      </c>
      <c r="I4" s="60"/>
      <c r="J4" s="60"/>
      <c r="L4" s="19" t="s">
        <v>255</v>
      </c>
      <c r="M4" s="20" t="s">
        <v>256</v>
      </c>
      <c r="N4" s="20" t="s">
        <v>257</v>
      </c>
      <c r="P4" s="19" t="s">
        <v>255</v>
      </c>
      <c r="Q4" s="20" t="s">
        <v>256</v>
      </c>
      <c r="R4" s="20" t="s">
        <v>257</v>
      </c>
    </row>
    <row r="5" spans="1:18" x14ac:dyDescent="0.2">
      <c r="A5" s="29">
        <v>1</v>
      </c>
      <c r="B5" s="29">
        <v>83</v>
      </c>
      <c r="I5" s="11"/>
      <c r="J5" s="12"/>
      <c r="L5" s="19">
        <v>3</v>
      </c>
      <c r="M5" s="23">
        <v>1.4119999999999999</v>
      </c>
      <c r="N5" s="23">
        <v>1.4139999999999999</v>
      </c>
      <c r="P5" s="19">
        <v>3</v>
      </c>
      <c r="Q5" s="23">
        <v>0.94099999999999995</v>
      </c>
      <c r="R5" s="23">
        <v>0.98799999999999999</v>
      </c>
    </row>
    <row r="6" spans="1:18" x14ac:dyDescent="0.2">
      <c r="A6" s="29">
        <v>2</v>
      </c>
      <c r="B6" s="29">
        <v>88</v>
      </c>
      <c r="I6" s="12"/>
      <c r="J6" s="12"/>
      <c r="L6" s="19">
        <v>4</v>
      </c>
      <c r="M6" s="23">
        <v>1.6890000000000001</v>
      </c>
      <c r="N6" s="23">
        <v>1.7230000000000001</v>
      </c>
      <c r="P6" s="19">
        <v>4</v>
      </c>
      <c r="Q6" s="23">
        <v>0.76500000000000001</v>
      </c>
      <c r="R6" s="23">
        <v>0.88900000000000001</v>
      </c>
    </row>
    <row r="7" spans="1:18" x14ac:dyDescent="0.2">
      <c r="A7" s="29">
        <v>3</v>
      </c>
      <c r="B7" s="29">
        <v>84</v>
      </c>
      <c r="I7" s="12"/>
      <c r="J7" s="12"/>
      <c r="L7" s="19">
        <v>5</v>
      </c>
      <c r="M7" s="23">
        <v>1.869</v>
      </c>
      <c r="N7" s="23">
        <v>1.9550000000000001</v>
      </c>
      <c r="P7" s="19">
        <v>5</v>
      </c>
      <c r="Q7" s="23">
        <v>0.64200000000000002</v>
      </c>
      <c r="R7" s="23">
        <v>0.78</v>
      </c>
    </row>
    <row r="8" spans="1:18" x14ac:dyDescent="0.2">
      <c r="A8" s="29">
        <v>4</v>
      </c>
      <c r="B8" s="29">
        <v>78</v>
      </c>
      <c r="I8" s="12"/>
      <c r="J8" s="12"/>
      <c r="L8" s="19">
        <v>6</v>
      </c>
      <c r="M8" s="23">
        <v>1.996</v>
      </c>
      <c r="N8" s="23">
        <v>2.13</v>
      </c>
      <c r="P8" s="19">
        <v>6</v>
      </c>
      <c r="Q8" s="23">
        <v>0.57999999999999996</v>
      </c>
      <c r="R8" s="23">
        <v>0.69799999999999995</v>
      </c>
    </row>
    <row r="9" spans="1:18" x14ac:dyDescent="0.2">
      <c r="A9" s="29">
        <v>5</v>
      </c>
      <c r="B9" s="29">
        <v>82</v>
      </c>
      <c r="I9" s="12"/>
      <c r="J9" s="12"/>
      <c r="L9" s="19">
        <v>7</v>
      </c>
      <c r="M9" s="23">
        <v>2.093</v>
      </c>
      <c r="N9" s="23">
        <v>2.2650000000000001</v>
      </c>
      <c r="P9" s="19">
        <v>7</v>
      </c>
      <c r="Q9" s="23">
        <v>0.50700000000000001</v>
      </c>
      <c r="R9" s="23">
        <v>0.63700000000000001</v>
      </c>
    </row>
    <row r="10" spans="1:18" x14ac:dyDescent="0.2">
      <c r="A10" s="29">
        <v>6</v>
      </c>
      <c r="B10" s="29">
        <v>82</v>
      </c>
      <c r="I10" s="12"/>
      <c r="J10" s="12"/>
      <c r="L10" s="19">
        <v>8</v>
      </c>
      <c r="M10" s="23">
        <v>2.1720000000000002</v>
      </c>
      <c r="N10" s="23">
        <v>2.3740000000000001</v>
      </c>
      <c r="P10" s="19">
        <v>8</v>
      </c>
      <c r="Q10" s="23">
        <v>0.46800000000000003</v>
      </c>
      <c r="R10" s="23">
        <v>0.59</v>
      </c>
    </row>
    <row r="11" spans="1:18" x14ac:dyDescent="0.2">
      <c r="A11" s="29">
        <v>7</v>
      </c>
      <c r="B11" s="29">
        <v>86</v>
      </c>
      <c r="I11" s="12"/>
      <c r="J11" s="12"/>
      <c r="L11" s="19">
        <v>9</v>
      </c>
      <c r="M11" s="23">
        <v>2.2370000000000001</v>
      </c>
      <c r="N11" s="23">
        <v>2.464</v>
      </c>
      <c r="P11" s="19">
        <v>9</v>
      </c>
      <c r="Q11" s="23">
        <v>0.437</v>
      </c>
      <c r="R11" s="23">
        <v>0.55500000000000005</v>
      </c>
    </row>
    <row r="12" spans="1:18" x14ac:dyDescent="0.2">
      <c r="A12" s="29">
        <v>8</v>
      </c>
      <c r="B12" s="29">
        <v>81</v>
      </c>
      <c r="L12" s="19">
        <v>10</v>
      </c>
      <c r="M12" s="23">
        <v>2.294</v>
      </c>
      <c r="N12" s="23">
        <v>2.54</v>
      </c>
      <c r="P12" s="19">
        <v>10</v>
      </c>
      <c r="Q12" s="23">
        <v>0.41199999999999998</v>
      </c>
      <c r="R12" s="23">
        <v>0.52700000000000002</v>
      </c>
    </row>
    <row r="13" spans="1:18" x14ac:dyDescent="0.2">
      <c r="A13" s="29">
        <v>9</v>
      </c>
      <c r="B13" s="29">
        <v>98</v>
      </c>
      <c r="L13" s="19">
        <v>11</v>
      </c>
      <c r="M13" s="34">
        <v>2.343</v>
      </c>
      <c r="N13" s="23">
        <v>2.6059999999999999</v>
      </c>
      <c r="P13" s="19">
        <v>11</v>
      </c>
      <c r="Q13" s="23">
        <v>0.39200000000000002</v>
      </c>
      <c r="R13" s="23">
        <v>0.502</v>
      </c>
    </row>
    <row r="14" spans="1:18" x14ac:dyDescent="0.2">
      <c r="A14" s="29">
        <v>10</v>
      </c>
      <c r="B14" s="29">
        <v>83</v>
      </c>
      <c r="L14" s="19">
        <v>12</v>
      </c>
      <c r="M14" s="34">
        <v>2.387</v>
      </c>
      <c r="N14" s="23">
        <v>2.6629999999999998</v>
      </c>
      <c r="P14" s="19">
        <v>12</v>
      </c>
      <c r="Q14" s="23">
        <v>0.376</v>
      </c>
      <c r="R14" s="23">
        <v>0.48199999999999998</v>
      </c>
    </row>
    <row r="15" spans="1:18" x14ac:dyDescent="0.2">
      <c r="A15" s="29">
        <v>11</v>
      </c>
      <c r="B15" s="29">
        <v>85</v>
      </c>
      <c r="L15" s="19">
        <v>13</v>
      </c>
      <c r="M15" s="23">
        <v>2.4260000000000002</v>
      </c>
      <c r="N15" s="23">
        <v>2.714</v>
      </c>
      <c r="P15" s="19">
        <v>13</v>
      </c>
      <c r="Q15" s="23">
        <v>0.36099999999999999</v>
      </c>
      <c r="R15" s="23">
        <v>0.46500000000000002</v>
      </c>
    </row>
    <row r="16" spans="1:18" x14ac:dyDescent="0.2">
      <c r="A16" s="29">
        <v>12</v>
      </c>
      <c r="B16" s="29">
        <v>80</v>
      </c>
      <c r="E16" s="13"/>
      <c r="L16" s="19">
        <v>14</v>
      </c>
      <c r="M16" s="23">
        <v>2.4609999999999999</v>
      </c>
      <c r="N16" s="23">
        <v>2.7589999999999999</v>
      </c>
      <c r="P16" s="19">
        <v>14</v>
      </c>
      <c r="Q16" s="23">
        <v>0.34899999999999998</v>
      </c>
      <c r="R16" s="23">
        <v>0.45</v>
      </c>
    </row>
    <row r="17" spans="1:18" x14ac:dyDescent="0.2">
      <c r="L17" s="19">
        <v>15</v>
      </c>
      <c r="M17" s="23">
        <v>2.4929999999999999</v>
      </c>
      <c r="N17" s="23">
        <v>2.8</v>
      </c>
      <c r="P17" s="19">
        <v>15</v>
      </c>
      <c r="Q17" s="23">
        <v>0.33800000000000002</v>
      </c>
      <c r="R17" s="23">
        <v>0.438</v>
      </c>
    </row>
    <row r="18" spans="1:18" x14ac:dyDescent="0.2">
      <c r="A18" s="13" t="s">
        <v>245</v>
      </c>
      <c r="E18" s="13"/>
      <c r="L18" s="19">
        <v>16</v>
      </c>
      <c r="M18" s="23">
        <v>2.5230000000000001</v>
      </c>
      <c r="N18" s="23">
        <v>2.8370000000000002</v>
      </c>
      <c r="P18" s="19">
        <v>16</v>
      </c>
      <c r="Q18" s="23">
        <v>0.32900000000000001</v>
      </c>
      <c r="R18" s="23">
        <v>0.42599999999999999</v>
      </c>
    </row>
    <row r="19" spans="1:18" x14ac:dyDescent="0.2">
      <c r="A19" t="s">
        <v>0</v>
      </c>
      <c r="L19" s="19">
        <v>17</v>
      </c>
      <c r="M19" s="23">
        <v>2.5510000000000002</v>
      </c>
      <c r="N19" s="23">
        <v>2.871</v>
      </c>
      <c r="P19" s="19">
        <v>17</v>
      </c>
      <c r="Q19" s="23">
        <v>0.32</v>
      </c>
      <c r="R19" s="23">
        <v>0.41599999999999998</v>
      </c>
    </row>
    <row r="20" spans="1:18" x14ac:dyDescent="0.2">
      <c r="A20" s="3" t="s">
        <v>399</v>
      </c>
      <c r="C20" s="3" t="s">
        <v>316</v>
      </c>
      <c r="L20" s="19">
        <v>18</v>
      </c>
      <c r="M20" s="23">
        <v>2.577</v>
      </c>
      <c r="N20" s="23">
        <v>2.903</v>
      </c>
      <c r="P20" s="19">
        <v>18</v>
      </c>
      <c r="Q20" s="23">
        <v>0.313</v>
      </c>
      <c r="R20" s="23">
        <v>0.40699999999999997</v>
      </c>
    </row>
    <row r="21" spans="1:18" x14ac:dyDescent="0.2">
      <c r="A21" s="25" t="s">
        <v>246</v>
      </c>
      <c r="L21" s="19">
        <v>19</v>
      </c>
      <c r="M21" s="23">
        <v>2.6</v>
      </c>
      <c r="N21" s="23">
        <v>2.9319999999999999</v>
      </c>
      <c r="P21" s="19">
        <v>19</v>
      </c>
      <c r="Q21" s="23">
        <v>0.30599999999999999</v>
      </c>
      <c r="R21" s="23">
        <v>0.39800000000000002</v>
      </c>
    </row>
    <row r="22" spans="1:18" x14ac:dyDescent="0.2">
      <c r="A22" t="s">
        <v>247</v>
      </c>
      <c r="C22" s="1" t="s">
        <v>273</v>
      </c>
      <c r="L22" s="19">
        <v>20</v>
      </c>
      <c r="M22" s="23">
        <v>2.6230000000000002</v>
      </c>
      <c r="N22" s="23">
        <v>2.9590000000000001</v>
      </c>
      <c r="P22" s="19">
        <v>20</v>
      </c>
      <c r="Q22" s="23">
        <v>0.3</v>
      </c>
      <c r="R22" s="23">
        <v>0.39100000000000001</v>
      </c>
    </row>
    <row r="23" spans="1:18" x14ac:dyDescent="0.2">
      <c r="A23" s="3" t="s">
        <v>274</v>
      </c>
      <c r="D23" s="3"/>
      <c r="E23" s="3" t="s">
        <v>392</v>
      </c>
      <c r="L23" s="19">
        <v>21</v>
      </c>
      <c r="M23" s="23">
        <v>2.6440000000000001</v>
      </c>
      <c r="N23" s="23">
        <v>2.984</v>
      </c>
      <c r="P23" s="19">
        <v>21</v>
      </c>
      <c r="Q23" s="23">
        <v>0.29499999999999998</v>
      </c>
      <c r="R23" s="23">
        <v>0.38400000000000001</v>
      </c>
    </row>
    <row r="24" spans="1:18" x14ac:dyDescent="0.2">
      <c r="L24" s="19">
        <v>22</v>
      </c>
      <c r="M24" s="23">
        <v>2.6640000000000001</v>
      </c>
      <c r="N24" s="23">
        <v>3.008</v>
      </c>
      <c r="P24" s="19">
        <v>22</v>
      </c>
      <c r="Q24" s="23">
        <v>0.28999999999999998</v>
      </c>
      <c r="R24" s="23">
        <v>0.378</v>
      </c>
    </row>
    <row r="25" spans="1:18" x14ac:dyDescent="0.2">
      <c r="A25" s="25" t="s">
        <v>248</v>
      </c>
      <c r="L25" s="19">
        <v>23</v>
      </c>
      <c r="M25" s="23">
        <v>2.6829999999999998</v>
      </c>
      <c r="N25" s="23">
        <v>3.03</v>
      </c>
      <c r="P25" s="19">
        <v>23</v>
      </c>
      <c r="Q25" s="23">
        <v>0.28499999999999998</v>
      </c>
      <c r="R25" s="23">
        <v>0.372</v>
      </c>
    </row>
    <row r="26" spans="1:18" x14ac:dyDescent="0.2">
      <c r="A26" t="s">
        <v>247</v>
      </c>
      <c r="C26" s="1" t="s">
        <v>277</v>
      </c>
      <c r="L26" s="19">
        <v>24</v>
      </c>
      <c r="M26" s="23">
        <v>2.7010000000000001</v>
      </c>
      <c r="N26" s="23">
        <v>3.0510000000000002</v>
      </c>
      <c r="P26" s="19">
        <v>24</v>
      </c>
      <c r="Q26" s="23">
        <v>0.28100000000000003</v>
      </c>
      <c r="R26" s="23">
        <v>0.36699999999999999</v>
      </c>
    </row>
    <row r="27" spans="1:18" x14ac:dyDescent="0.2">
      <c r="A27" s="3" t="s">
        <v>274</v>
      </c>
      <c r="D27" s="3"/>
      <c r="L27" s="19">
        <v>25</v>
      </c>
      <c r="M27" s="23">
        <v>2.7170000000000001</v>
      </c>
      <c r="N27" s="23">
        <v>3.0710000000000002</v>
      </c>
      <c r="P27" s="19">
        <v>25</v>
      </c>
      <c r="Q27" s="23">
        <v>0.27700000000000002</v>
      </c>
      <c r="R27" s="23">
        <v>0.36199999999999999</v>
      </c>
    </row>
    <row r="28" spans="1:18" x14ac:dyDescent="0.2">
      <c r="P28" s="19">
        <v>26</v>
      </c>
      <c r="Q28" s="23">
        <v>0.27300000000000002</v>
      </c>
      <c r="R28" s="23">
        <v>0.35699999999999998</v>
      </c>
    </row>
    <row r="29" spans="1:18" x14ac:dyDescent="0.2">
      <c r="A29" t="s">
        <v>249</v>
      </c>
      <c r="P29" s="19">
        <v>27</v>
      </c>
      <c r="Q29" s="23">
        <v>0.26900000000000002</v>
      </c>
      <c r="R29" s="23">
        <v>0.35299999999999998</v>
      </c>
    </row>
    <row r="30" spans="1:18" x14ac:dyDescent="0.2">
      <c r="A30" s="3" t="s">
        <v>400</v>
      </c>
      <c r="P30" s="19">
        <v>28</v>
      </c>
      <c r="Q30" s="23">
        <v>0.26600000000000001</v>
      </c>
      <c r="R30" s="23">
        <v>0.34899999999999998</v>
      </c>
    </row>
    <row r="31" spans="1:18" x14ac:dyDescent="0.2">
      <c r="A31" t="s">
        <v>247</v>
      </c>
      <c r="C31" s="1" t="s">
        <v>276</v>
      </c>
      <c r="P31" s="19">
        <v>29</v>
      </c>
      <c r="Q31" s="23">
        <v>0.26300000000000001</v>
      </c>
      <c r="R31" s="23">
        <v>0.34499999999999997</v>
      </c>
    </row>
    <row r="32" spans="1:18" x14ac:dyDescent="0.2">
      <c r="A32" s="3" t="s">
        <v>275</v>
      </c>
      <c r="D32" s="3"/>
      <c r="P32" s="19">
        <v>30</v>
      </c>
      <c r="Q32" s="23">
        <v>0.26</v>
      </c>
      <c r="R32" s="23">
        <v>0.34100000000000003</v>
      </c>
    </row>
  </sheetData>
  <mergeCells count="3">
    <mergeCell ref="I4:J4"/>
    <mergeCell ref="L1:N2"/>
    <mergeCell ref="P1:R2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E17" sqref="E17"/>
    </sheetView>
  </sheetViews>
  <sheetFormatPr defaultRowHeight="12.75" x14ac:dyDescent="0.2"/>
  <cols>
    <col min="4" max="4" width="12" bestFit="1" customWidth="1"/>
  </cols>
  <sheetData>
    <row r="1" spans="1:10" s="3" customFormat="1" ht="13.15" customHeight="1" x14ac:dyDescent="0.2">
      <c r="A1" s="24" t="s">
        <v>327</v>
      </c>
    </row>
    <row r="2" spans="1:10" s="3" customFormat="1" x14ac:dyDescent="0.2">
      <c r="A2" s="24" t="s">
        <v>362</v>
      </c>
    </row>
    <row r="3" spans="1:10" s="3" customFormat="1" x14ac:dyDescent="0.2">
      <c r="A3" s="24" t="s">
        <v>363</v>
      </c>
    </row>
    <row r="4" spans="1:10" s="3" customFormat="1" x14ac:dyDescent="0.2">
      <c r="A4" s="3" t="s">
        <v>364</v>
      </c>
    </row>
    <row r="5" spans="1:10" s="3" customFormat="1" x14ac:dyDescent="0.2">
      <c r="A5" s="3" t="s">
        <v>365</v>
      </c>
    </row>
    <row r="7" spans="1:10" x14ac:dyDescent="0.2">
      <c r="A7" s="28" t="s">
        <v>366</v>
      </c>
      <c r="B7" s="29"/>
      <c r="C7" s="29"/>
      <c r="D7" s="29">
        <v>13.52</v>
      </c>
    </row>
    <row r="8" spans="1:10" x14ac:dyDescent="0.2">
      <c r="A8" s="28" t="s">
        <v>367</v>
      </c>
      <c r="B8" s="29"/>
      <c r="C8" s="29"/>
      <c r="D8" s="29">
        <v>13.31</v>
      </c>
    </row>
    <row r="9" spans="1:10" x14ac:dyDescent="0.2">
      <c r="A9" s="28" t="s">
        <v>368</v>
      </c>
      <c r="B9" s="29"/>
      <c r="C9" s="29"/>
      <c r="D9" s="29">
        <v>0.12</v>
      </c>
      <c r="F9" t="s">
        <v>401</v>
      </c>
    </row>
    <row r="11" spans="1:10" x14ac:dyDescent="0.2">
      <c r="A11" s="3" t="s">
        <v>370</v>
      </c>
    </row>
    <row r="13" spans="1:10" x14ac:dyDescent="0.2">
      <c r="A13" s="3" t="s">
        <v>1</v>
      </c>
      <c r="D13" s="33"/>
    </row>
    <row r="16" spans="1:10" x14ac:dyDescent="0.2">
      <c r="A16" s="3" t="s">
        <v>369</v>
      </c>
      <c r="D16" s="33"/>
      <c r="F16" s="3" t="s">
        <v>312</v>
      </c>
      <c r="G16" s="3"/>
      <c r="J16" s="3"/>
    </row>
    <row r="17" spans="1:6" x14ac:dyDescent="0.2">
      <c r="D17" s="49"/>
      <c r="F17" s="3" t="s">
        <v>328</v>
      </c>
    </row>
    <row r="18" spans="1:6" x14ac:dyDescent="0.2">
      <c r="D18" s="49"/>
      <c r="F18" s="3" t="s">
        <v>315</v>
      </c>
    </row>
    <row r="20" spans="1:6" x14ac:dyDescent="0.2">
      <c r="A20" s="3" t="s">
        <v>391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3"/>
  <sheetViews>
    <sheetView workbookViewId="0">
      <pane xSplit="1" ySplit="7" topLeftCell="B23" activePane="bottomRight" state="frozen"/>
      <selection pane="topRight" activeCell="B1" sqref="B1"/>
      <selection pane="bottomLeft" activeCell="A8" sqref="A8"/>
      <selection pane="bottomRight" activeCell="N40" sqref="N40"/>
    </sheetView>
  </sheetViews>
  <sheetFormatPr defaultRowHeight="12.75" x14ac:dyDescent="0.2"/>
  <cols>
    <col min="1" max="1" width="20" customWidth="1"/>
    <col min="2" max="12" width="7" customWidth="1"/>
    <col min="13" max="17" width="6.85546875" customWidth="1"/>
  </cols>
  <sheetData>
    <row r="1" spans="1:13" s="3" customFormat="1" x14ac:dyDescent="0.2">
      <c r="A1" s="24" t="s">
        <v>327</v>
      </c>
    </row>
    <row r="2" spans="1:13" s="3" customFormat="1" x14ac:dyDescent="0.2">
      <c r="A2" s="24" t="s">
        <v>260</v>
      </c>
    </row>
    <row r="3" spans="1:13" s="3" customFormat="1" x14ac:dyDescent="0.2">
      <c r="A3" s="24" t="s">
        <v>261</v>
      </c>
    </row>
    <row r="4" spans="1:13" s="3" customFormat="1" x14ac:dyDescent="0.2">
      <c r="A4" s="3" t="s">
        <v>262</v>
      </c>
    </row>
    <row r="5" spans="1:13" s="3" customFormat="1" x14ac:dyDescent="0.2">
      <c r="A5" s="3" t="s">
        <v>263</v>
      </c>
    </row>
    <row r="7" spans="1:13" x14ac:dyDescent="0.2">
      <c r="A7" s="29" t="s">
        <v>2</v>
      </c>
      <c r="B7" s="29" t="s">
        <v>3</v>
      </c>
      <c r="C7" s="29" t="s">
        <v>4</v>
      </c>
      <c r="D7" s="29" t="s">
        <v>5</v>
      </c>
      <c r="E7" s="29" t="s">
        <v>6</v>
      </c>
      <c r="F7" s="29" t="s">
        <v>7</v>
      </c>
      <c r="G7" s="29" t="s">
        <v>8</v>
      </c>
      <c r="H7" s="29" t="s">
        <v>9</v>
      </c>
      <c r="I7" s="29" t="s">
        <v>10</v>
      </c>
      <c r="J7" s="29" t="s">
        <v>11</v>
      </c>
      <c r="K7" s="29" t="s">
        <v>12</v>
      </c>
      <c r="L7" s="29" t="s">
        <v>13</v>
      </c>
      <c r="M7" s="29" t="s">
        <v>14</v>
      </c>
    </row>
    <row r="8" spans="1:13" x14ac:dyDescent="0.2">
      <c r="A8" s="29">
        <v>1</v>
      </c>
      <c r="B8" s="29">
        <v>3.8690000000000002</v>
      </c>
      <c r="C8" s="29">
        <v>0.94799999999999995</v>
      </c>
      <c r="D8" s="29">
        <v>13.327</v>
      </c>
      <c r="E8" s="29">
        <v>13.249000000000001</v>
      </c>
      <c r="F8" s="29">
        <v>0.20499999999999999</v>
      </c>
      <c r="G8" s="29">
        <v>3.4769999999999999</v>
      </c>
      <c r="H8" s="29">
        <v>38.345999999999997</v>
      </c>
      <c r="I8" s="29">
        <v>1.266</v>
      </c>
      <c r="J8" s="29">
        <v>14.337999999999999</v>
      </c>
      <c r="K8" s="29">
        <v>10.169</v>
      </c>
      <c r="L8" s="29">
        <v>0.124</v>
      </c>
      <c r="M8" s="29">
        <v>99.630999999999986</v>
      </c>
    </row>
    <row r="9" spans="1:13" x14ac:dyDescent="0.2">
      <c r="A9" s="29">
        <v>2</v>
      </c>
      <c r="B9" s="29">
        <v>3.8479999999999999</v>
      </c>
      <c r="C9" s="29">
        <v>0.95899999999999996</v>
      </c>
      <c r="D9" s="29">
        <v>13.206</v>
      </c>
      <c r="E9" s="29">
        <v>13.284000000000001</v>
      </c>
      <c r="F9" s="29">
        <v>0.221</v>
      </c>
      <c r="G9" s="29">
        <v>3.492</v>
      </c>
      <c r="H9" s="29">
        <v>38.573</v>
      </c>
      <c r="I9" s="29">
        <v>1.3280000000000001</v>
      </c>
      <c r="J9" s="29">
        <v>14.586</v>
      </c>
      <c r="K9" s="29">
        <v>10.108000000000001</v>
      </c>
      <c r="L9" s="29">
        <v>0.16200000000000001</v>
      </c>
      <c r="M9" s="29">
        <v>99.99</v>
      </c>
    </row>
    <row r="10" spans="1:13" x14ac:dyDescent="0.2">
      <c r="A10" s="29">
        <v>3</v>
      </c>
      <c r="B10" s="29">
        <v>3.7829999999999999</v>
      </c>
      <c r="C10" s="29">
        <v>0.99399999999999999</v>
      </c>
      <c r="D10" s="29">
        <v>13.143000000000001</v>
      </c>
      <c r="E10" s="29">
        <v>13.486000000000001</v>
      </c>
      <c r="F10" s="29">
        <v>0.24</v>
      </c>
      <c r="G10" s="29">
        <v>3.3439999999999999</v>
      </c>
      <c r="H10" s="29">
        <v>38.822000000000003</v>
      </c>
      <c r="I10" s="29">
        <v>1.27</v>
      </c>
      <c r="J10" s="29">
        <v>14.561999999999999</v>
      </c>
      <c r="K10" s="29">
        <v>10.122999999999999</v>
      </c>
      <c r="L10" s="29">
        <v>0.152</v>
      </c>
      <c r="M10" s="29">
        <v>99.832999999999998</v>
      </c>
    </row>
    <row r="11" spans="1:13" x14ac:dyDescent="0.2">
      <c r="A11" s="29">
        <v>4</v>
      </c>
      <c r="B11" s="29">
        <v>3.8919999999999999</v>
      </c>
      <c r="C11" s="29">
        <v>1.0249999999999999</v>
      </c>
      <c r="D11" s="29">
        <v>13.172000000000001</v>
      </c>
      <c r="E11" s="29">
        <v>13.414</v>
      </c>
      <c r="F11" s="29">
        <v>0.20300000000000001</v>
      </c>
      <c r="G11" s="29">
        <v>3.4740000000000002</v>
      </c>
      <c r="H11" s="29">
        <v>38.549999999999997</v>
      </c>
      <c r="I11" s="29">
        <v>1.2609999999999999</v>
      </c>
      <c r="J11" s="29">
        <v>14.377000000000001</v>
      </c>
      <c r="K11" s="29">
        <v>9.8350000000000009</v>
      </c>
      <c r="L11" s="29">
        <v>0.17199999999999999</v>
      </c>
      <c r="M11" s="29">
        <v>99.52</v>
      </c>
    </row>
    <row r="12" spans="1:13" x14ac:dyDescent="0.2">
      <c r="A12" s="29">
        <v>5</v>
      </c>
      <c r="B12" s="29">
        <v>3.867</v>
      </c>
      <c r="C12" s="29">
        <v>0.93600000000000005</v>
      </c>
      <c r="D12" s="29">
        <v>13.180999999999999</v>
      </c>
      <c r="E12" s="29">
        <v>13.227</v>
      </c>
      <c r="F12" s="29">
        <v>0.219</v>
      </c>
      <c r="G12" s="29">
        <v>3.427</v>
      </c>
      <c r="H12" s="29">
        <v>38.695</v>
      </c>
      <c r="I12" s="29">
        <v>1.276</v>
      </c>
      <c r="J12" s="29">
        <v>14.558</v>
      </c>
      <c r="K12" s="29">
        <v>10.042999999999999</v>
      </c>
      <c r="L12" s="29">
        <v>0.19</v>
      </c>
      <c r="M12" s="29">
        <v>99.867999999999995</v>
      </c>
    </row>
    <row r="13" spans="1:13" x14ac:dyDescent="0.2">
      <c r="A13" s="29">
        <v>6</v>
      </c>
      <c r="B13" s="29">
        <v>3.8359999999999999</v>
      </c>
      <c r="C13" s="29">
        <v>0.99399999999999999</v>
      </c>
      <c r="D13" s="29">
        <v>13.106999999999999</v>
      </c>
      <c r="E13" s="29">
        <v>13.180999999999999</v>
      </c>
      <c r="F13" s="29">
        <v>0.23100000000000001</v>
      </c>
      <c r="G13" s="29">
        <v>3.5030000000000001</v>
      </c>
      <c r="H13" s="29">
        <v>38.585999999999999</v>
      </c>
      <c r="I13" s="29">
        <v>1.2569999999999999</v>
      </c>
      <c r="J13" s="29">
        <v>14.339</v>
      </c>
      <c r="K13" s="29">
        <v>10.103</v>
      </c>
      <c r="L13" s="29">
        <v>0.18099999999999999</v>
      </c>
      <c r="M13" s="29">
        <v>99.563999999999993</v>
      </c>
    </row>
    <row r="14" spans="1:13" x14ac:dyDescent="0.2">
      <c r="A14" s="29">
        <v>7</v>
      </c>
      <c r="B14" s="29">
        <v>3.8319999999999999</v>
      </c>
      <c r="C14" s="29">
        <v>0.97399999999999998</v>
      </c>
      <c r="D14" s="29">
        <v>13.289</v>
      </c>
      <c r="E14" s="29">
        <v>13.21</v>
      </c>
      <c r="F14" s="29">
        <v>0.21099999999999999</v>
      </c>
      <c r="G14" s="29">
        <v>3.4430000000000001</v>
      </c>
      <c r="H14" s="29">
        <v>38.656999999999996</v>
      </c>
      <c r="I14" s="29">
        <v>1.244</v>
      </c>
      <c r="J14" s="29">
        <v>14.484999999999999</v>
      </c>
      <c r="K14" s="29">
        <v>10.106</v>
      </c>
      <c r="L14" s="29">
        <v>0.161</v>
      </c>
      <c r="M14" s="29">
        <v>99.914000000000001</v>
      </c>
    </row>
    <row r="15" spans="1:13" x14ac:dyDescent="0.2">
      <c r="A15" s="29">
        <v>8</v>
      </c>
      <c r="B15" s="29">
        <v>3.871</v>
      </c>
      <c r="C15" s="29">
        <v>0.99399999999999999</v>
      </c>
      <c r="D15" s="29">
        <v>13.022</v>
      </c>
      <c r="E15" s="29">
        <v>13.426</v>
      </c>
      <c r="F15" s="29">
        <v>0.214</v>
      </c>
      <c r="G15" s="29">
        <v>3.5009999999999999</v>
      </c>
      <c r="H15" s="29">
        <v>38.615000000000002</v>
      </c>
      <c r="I15" s="29">
        <v>1.258</v>
      </c>
      <c r="J15" s="29">
        <v>14.532999999999999</v>
      </c>
      <c r="K15" s="29">
        <v>10.065</v>
      </c>
      <c r="L15" s="29">
        <v>0.11</v>
      </c>
      <c r="M15" s="29">
        <v>99.68</v>
      </c>
    </row>
    <row r="16" spans="1:13" x14ac:dyDescent="0.2">
      <c r="A16" s="29">
        <v>9</v>
      </c>
      <c r="B16" s="29">
        <v>3.8450000000000002</v>
      </c>
      <c r="C16" s="29">
        <v>1.0049999999999999</v>
      </c>
      <c r="D16" s="29">
        <v>13.175000000000001</v>
      </c>
      <c r="E16" s="29">
        <v>13.276</v>
      </c>
      <c r="F16" s="29">
        <v>0.22</v>
      </c>
      <c r="G16" s="29">
        <v>3.3559999999999999</v>
      </c>
      <c r="H16" s="29">
        <v>38.61</v>
      </c>
      <c r="I16" s="29">
        <v>1.292</v>
      </c>
      <c r="J16" s="29">
        <v>14.603999999999999</v>
      </c>
      <c r="K16" s="29">
        <v>10.198</v>
      </c>
      <c r="L16" s="29">
        <v>0.16900000000000001</v>
      </c>
      <c r="M16" s="29">
        <v>99.96899999999998</v>
      </c>
    </row>
    <row r="17" spans="1:15" x14ac:dyDescent="0.2">
      <c r="A17" s="29">
        <v>10</v>
      </c>
      <c r="B17" s="29">
        <v>3.8109999999999999</v>
      </c>
      <c r="C17" s="29">
        <v>1.004</v>
      </c>
      <c r="D17" s="29">
        <v>13.118</v>
      </c>
      <c r="E17" s="29">
        <v>13.321999999999999</v>
      </c>
      <c r="F17" s="29">
        <v>0.16900000000000001</v>
      </c>
      <c r="G17" s="29">
        <v>3.4729999999999999</v>
      </c>
      <c r="H17" s="29">
        <v>38.917000000000002</v>
      </c>
      <c r="I17" s="29">
        <v>1.337</v>
      </c>
      <c r="J17" s="29">
        <v>14.494</v>
      </c>
      <c r="K17" s="29">
        <v>10.029</v>
      </c>
      <c r="L17" s="29">
        <v>0.16400000000000001</v>
      </c>
      <c r="M17" s="29">
        <v>99.620999999999995</v>
      </c>
    </row>
    <row r="18" spans="1:15" x14ac:dyDescent="0.2">
      <c r="A18" s="29">
        <v>11</v>
      </c>
      <c r="B18" s="29">
        <v>3.7970000000000002</v>
      </c>
      <c r="C18" s="29">
        <v>0.96</v>
      </c>
      <c r="D18" s="29">
        <v>13.221</v>
      </c>
      <c r="E18" s="29">
        <v>13.26</v>
      </c>
      <c r="F18" s="29">
        <v>0.19700000000000001</v>
      </c>
      <c r="G18" s="29">
        <v>3.48</v>
      </c>
      <c r="H18" s="29">
        <v>38.668999999999997</v>
      </c>
      <c r="I18" s="29">
        <v>1.3109999999999999</v>
      </c>
      <c r="J18" s="29">
        <v>14.414999999999999</v>
      </c>
      <c r="K18" s="29">
        <v>10.273999999999999</v>
      </c>
      <c r="L18" s="29">
        <v>0.13300000000000001</v>
      </c>
      <c r="M18" s="29">
        <v>99.861000000000004</v>
      </c>
    </row>
    <row r="19" spans="1:15" x14ac:dyDescent="0.2">
      <c r="A19" s="29">
        <v>12</v>
      </c>
      <c r="B19" s="29">
        <v>3.7970000000000002</v>
      </c>
      <c r="C19" s="29">
        <v>1.0009999999999999</v>
      </c>
      <c r="D19" s="29">
        <v>13.223000000000001</v>
      </c>
      <c r="E19" s="29">
        <v>13.268000000000001</v>
      </c>
      <c r="F19" s="29">
        <v>0.217</v>
      </c>
      <c r="G19" s="29">
        <v>3.5750000000000002</v>
      </c>
      <c r="H19" s="29">
        <v>38.423999999999999</v>
      </c>
      <c r="I19" s="29">
        <v>1.27</v>
      </c>
      <c r="J19" s="29">
        <v>14.391</v>
      </c>
      <c r="K19" s="29">
        <v>10.164999999999999</v>
      </c>
      <c r="L19" s="29">
        <v>0.14899999999999999</v>
      </c>
      <c r="M19" s="29">
        <v>99.7</v>
      </c>
    </row>
    <row r="20" spans="1:15" x14ac:dyDescent="0.2">
      <c r="A20" s="29">
        <v>13</v>
      </c>
      <c r="B20" s="29">
        <v>3.8010000000000002</v>
      </c>
      <c r="C20" s="29">
        <v>0.95799999999999996</v>
      </c>
      <c r="D20" s="29">
        <v>12.981999999999999</v>
      </c>
      <c r="E20" s="29">
        <v>13.135999999999999</v>
      </c>
      <c r="F20" s="29">
        <v>0.23699999999999999</v>
      </c>
      <c r="G20" s="29">
        <v>3.556</v>
      </c>
      <c r="H20" s="29">
        <v>38.497</v>
      </c>
      <c r="I20" s="29">
        <v>1.2789999999999999</v>
      </c>
      <c r="J20" s="29">
        <v>14.61</v>
      </c>
      <c r="K20" s="29">
        <v>10.103</v>
      </c>
      <c r="L20" s="29">
        <v>0.14399999999999999</v>
      </c>
      <c r="M20" s="29">
        <v>99.526999999999987</v>
      </c>
    </row>
    <row r="21" spans="1:15" x14ac:dyDescent="0.2">
      <c r="A21" s="29">
        <v>14</v>
      </c>
      <c r="B21" s="29">
        <v>3.851</v>
      </c>
      <c r="C21" s="29">
        <v>0.94899999999999995</v>
      </c>
      <c r="D21" s="29">
        <v>13.125</v>
      </c>
      <c r="E21" s="29">
        <v>13.468999999999999</v>
      </c>
      <c r="F21" s="29">
        <v>0.20799999999999999</v>
      </c>
      <c r="G21" s="29">
        <v>3.552</v>
      </c>
      <c r="H21" s="29">
        <v>38.527000000000001</v>
      </c>
      <c r="I21" s="29">
        <v>1.25</v>
      </c>
      <c r="J21" s="29">
        <v>14.472</v>
      </c>
      <c r="K21" s="29">
        <v>9.9809999999999999</v>
      </c>
      <c r="L21" s="29">
        <v>0.14099999999999999</v>
      </c>
      <c r="M21" s="29">
        <v>99.586999999999989</v>
      </c>
    </row>
    <row r="22" spans="1:15" x14ac:dyDescent="0.2">
      <c r="A22" s="29">
        <v>15</v>
      </c>
      <c r="B22" s="29">
        <v>3.9220000000000002</v>
      </c>
      <c r="C22" s="29">
        <v>0.98699999999999999</v>
      </c>
      <c r="D22" s="29">
        <v>13.207000000000001</v>
      </c>
      <c r="E22" s="29">
        <v>13.071</v>
      </c>
      <c r="F22" s="29">
        <v>0.23499999999999999</v>
      </c>
      <c r="G22" s="29">
        <v>3.4740000000000002</v>
      </c>
      <c r="H22" s="29">
        <v>38.313000000000002</v>
      </c>
      <c r="I22" s="29">
        <v>1.3080000000000001</v>
      </c>
      <c r="J22" s="29">
        <v>14.467000000000001</v>
      </c>
      <c r="K22" s="29">
        <v>10.201000000000001</v>
      </c>
      <c r="L22" s="29">
        <v>0.112</v>
      </c>
      <c r="M22" s="29">
        <v>99.353999999999999</v>
      </c>
    </row>
    <row r="23" spans="1:15" x14ac:dyDescent="0.2">
      <c r="A23" s="29">
        <v>16</v>
      </c>
      <c r="B23" s="29">
        <v>3.85</v>
      </c>
      <c r="C23" s="29">
        <v>0.98499999999999999</v>
      </c>
      <c r="D23" s="29">
        <v>13.167</v>
      </c>
      <c r="E23" s="29">
        <v>13.192</v>
      </c>
      <c r="F23" s="29">
        <v>0.223</v>
      </c>
      <c r="G23" s="29">
        <v>3.3410000000000002</v>
      </c>
      <c r="H23" s="29">
        <v>38.661999999999999</v>
      </c>
      <c r="I23" s="29">
        <v>1.2649999999999999</v>
      </c>
      <c r="J23" s="29">
        <v>14.449</v>
      </c>
      <c r="K23" s="29">
        <v>10.077</v>
      </c>
      <c r="L23" s="29">
        <v>0.11700000000000001</v>
      </c>
      <c r="M23" s="29">
        <v>99.327999999999989</v>
      </c>
    </row>
    <row r="24" spans="1:15" x14ac:dyDescent="0.2">
      <c r="A24" s="29">
        <v>17</v>
      </c>
      <c r="B24" s="29">
        <v>3.8220000000000001</v>
      </c>
      <c r="C24" s="29">
        <v>0.98599999999999999</v>
      </c>
      <c r="D24" s="29">
        <v>13.023999999999999</v>
      </c>
      <c r="E24" s="29">
        <v>13.234999999999999</v>
      </c>
      <c r="F24" s="29">
        <v>0.215</v>
      </c>
      <c r="G24" s="29">
        <v>3.6379999999999999</v>
      </c>
      <c r="H24" s="29">
        <v>38.771999999999998</v>
      </c>
      <c r="I24" s="29">
        <v>1.282</v>
      </c>
      <c r="J24" s="29">
        <v>14.526</v>
      </c>
      <c r="K24" s="29">
        <v>10.061999999999999</v>
      </c>
      <c r="L24" s="29">
        <v>0.16600000000000001</v>
      </c>
      <c r="M24" s="29">
        <v>99.781999999999982</v>
      </c>
    </row>
    <row r="25" spans="1:15" x14ac:dyDescent="0.2">
      <c r="A25" s="29">
        <v>18</v>
      </c>
      <c r="B25" s="29">
        <v>3.8119999999999998</v>
      </c>
      <c r="C25" s="29">
        <v>0.96199999999999997</v>
      </c>
      <c r="D25" s="29">
        <v>13.241</v>
      </c>
      <c r="E25" s="29">
        <v>13.297000000000001</v>
      </c>
      <c r="F25" s="29">
        <v>0.21</v>
      </c>
      <c r="G25" s="29">
        <v>3.395</v>
      </c>
      <c r="H25" s="29">
        <v>38.712000000000003</v>
      </c>
      <c r="I25" s="29">
        <v>1.2170000000000001</v>
      </c>
      <c r="J25" s="29">
        <v>14.457000000000001</v>
      </c>
      <c r="K25" s="29">
        <v>10.064</v>
      </c>
      <c r="L25" s="29">
        <v>0.14000000000000001</v>
      </c>
      <c r="M25" s="29">
        <v>99.577999999999989</v>
      </c>
    </row>
    <row r="26" spans="1:15" x14ac:dyDescent="0.2">
      <c r="A26" s="29">
        <v>19</v>
      </c>
      <c r="B26" s="29">
        <v>3.7610000000000001</v>
      </c>
      <c r="C26" s="29">
        <v>0.98599999999999999</v>
      </c>
      <c r="D26" s="29">
        <v>13.14</v>
      </c>
      <c r="E26" s="29">
        <v>13.388</v>
      </c>
      <c r="F26" s="29">
        <v>0.20799999999999999</v>
      </c>
      <c r="G26" s="29">
        <v>3.4969999999999999</v>
      </c>
      <c r="H26" s="29">
        <v>38.914000000000001</v>
      </c>
      <c r="I26" s="29">
        <v>1.242</v>
      </c>
      <c r="J26" s="29">
        <v>14.382999999999999</v>
      </c>
      <c r="K26" s="29">
        <v>10.114000000000001</v>
      </c>
      <c r="L26" s="29">
        <v>0.17899999999999999</v>
      </c>
      <c r="M26" s="29">
        <v>99.778999999999996</v>
      </c>
    </row>
    <row r="27" spans="1:15" x14ac:dyDescent="0.2">
      <c r="A27" s="29">
        <v>20</v>
      </c>
      <c r="B27" s="29">
        <v>3.8149999999999999</v>
      </c>
      <c r="C27" s="29">
        <v>0.99099999999999999</v>
      </c>
      <c r="D27" s="29">
        <v>13.26</v>
      </c>
      <c r="E27" s="29">
        <v>13.467000000000001</v>
      </c>
      <c r="F27" s="29">
        <v>0.23699999999999999</v>
      </c>
      <c r="G27" s="29">
        <v>3.5419999999999998</v>
      </c>
      <c r="H27" s="29">
        <v>38.633000000000003</v>
      </c>
      <c r="I27" s="29">
        <v>1.3</v>
      </c>
      <c r="J27" s="29">
        <v>14.568</v>
      </c>
      <c r="K27" s="29">
        <v>10.295999999999999</v>
      </c>
      <c r="L27" s="29">
        <v>0.152</v>
      </c>
      <c r="M27" s="29">
        <v>100.23899999999999</v>
      </c>
    </row>
    <row r="28" spans="1:15" x14ac:dyDescent="0.2">
      <c r="A28" t="s">
        <v>15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5" x14ac:dyDescent="0.2">
      <c r="A29" s="3" t="s">
        <v>264</v>
      </c>
      <c r="N29" s="3" t="s">
        <v>401</v>
      </c>
    </row>
    <row r="30" spans="1:15" x14ac:dyDescent="0.2">
      <c r="O30" s="3"/>
    </row>
    <row r="31" spans="1:15" x14ac:dyDescent="0.2">
      <c r="A31" s="28" t="s">
        <v>16</v>
      </c>
      <c r="B31" s="29">
        <v>3.8540000000000001</v>
      </c>
      <c r="C31" s="29">
        <v>0.97199999999999998</v>
      </c>
      <c r="D31" s="29">
        <v>13.21</v>
      </c>
      <c r="E31" s="29">
        <v>13.35</v>
      </c>
      <c r="F31" s="29">
        <v>0.15</v>
      </c>
      <c r="G31" s="29">
        <v>3.51</v>
      </c>
      <c r="H31" s="29">
        <v>38.69</v>
      </c>
      <c r="I31" s="29">
        <v>1.26</v>
      </c>
      <c r="J31" s="29">
        <v>14.52</v>
      </c>
      <c r="K31" s="29">
        <v>9.85</v>
      </c>
      <c r="L31" s="29">
        <v>0.16</v>
      </c>
    </row>
    <row r="32" spans="1:15" x14ac:dyDescent="0.2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9" x14ac:dyDescent="0.2">
      <c r="A33" s="3" t="s">
        <v>313</v>
      </c>
      <c r="B33" s="3" t="s">
        <v>314</v>
      </c>
    </row>
    <row r="34" spans="1:19" x14ac:dyDescent="0.2">
      <c r="A34" s="3" t="s">
        <v>1</v>
      </c>
    </row>
    <row r="36" spans="1:19" x14ac:dyDescent="0.2">
      <c r="A36" s="3" t="s">
        <v>266</v>
      </c>
      <c r="N36" s="3" t="s">
        <v>312</v>
      </c>
      <c r="O36" s="3"/>
      <c r="R36" s="3"/>
    </row>
    <row r="37" spans="1:19" x14ac:dyDescent="0.2">
      <c r="A37" s="3" t="s">
        <v>265</v>
      </c>
      <c r="M37" s="3" t="s">
        <v>311</v>
      </c>
      <c r="N37" s="3" t="s">
        <v>328</v>
      </c>
    </row>
    <row r="38" spans="1:19" x14ac:dyDescent="0.2">
      <c r="A38" s="3" t="s">
        <v>268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 t="s">
        <v>315</v>
      </c>
    </row>
    <row r="39" spans="1:19" x14ac:dyDescent="0.2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9" x14ac:dyDescent="0.2">
      <c r="A40" s="3" t="s">
        <v>267</v>
      </c>
      <c r="F40" s="1"/>
      <c r="K40" s="1"/>
      <c r="Q40" s="3"/>
    </row>
    <row r="42" spans="1:19" ht="15.75" x14ac:dyDescent="0.3">
      <c r="A42" s="3" t="s">
        <v>269</v>
      </c>
      <c r="Q42" s="3"/>
      <c r="S42" s="3"/>
    </row>
    <row r="43" spans="1:19" ht="15.75" x14ac:dyDescent="0.3">
      <c r="A43" s="3" t="s">
        <v>270</v>
      </c>
      <c r="S43" s="3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9"/>
  <sheetViews>
    <sheetView tabSelected="1" workbookViewId="0">
      <selection activeCell="A3" sqref="A3"/>
    </sheetView>
  </sheetViews>
  <sheetFormatPr defaultRowHeight="12.75" x14ac:dyDescent="0.2"/>
  <cols>
    <col min="1" max="1" width="19" customWidth="1"/>
    <col min="3" max="3" width="10.7109375" customWidth="1"/>
    <col min="5" max="5" width="9.28515625" bestFit="1" customWidth="1"/>
    <col min="8" max="8" width="11.7109375" customWidth="1"/>
    <col min="15" max="15" width="11.28515625" customWidth="1"/>
  </cols>
  <sheetData>
    <row r="1" spans="1:25" x14ac:dyDescent="0.2">
      <c r="A1" s="3" t="s">
        <v>394</v>
      </c>
    </row>
    <row r="2" spans="1:25" x14ac:dyDescent="0.2">
      <c r="A2" s="3" t="s">
        <v>402</v>
      </c>
    </row>
    <row r="4" spans="1:25" x14ac:dyDescent="0.2">
      <c r="H4" s="3" t="s">
        <v>393</v>
      </c>
      <c r="R4" s="3" t="s">
        <v>375</v>
      </c>
    </row>
    <row r="5" spans="1:25" x14ac:dyDescent="0.2">
      <c r="K5" s="3" t="s">
        <v>372</v>
      </c>
      <c r="R5" t="s">
        <v>329</v>
      </c>
    </row>
    <row r="6" spans="1:25" x14ac:dyDescent="0.2">
      <c r="B6" s="29"/>
      <c r="C6" s="29" t="s">
        <v>330</v>
      </c>
      <c r="D6" s="29"/>
      <c r="E6" s="29" t="s">
        <v>331</v>
      </c>
      <c r="F6" s="29" t="s">
        <v>332</v>
      </c>
      <c r="G6" s="29" t="s">
        <v>333</v>
      </c>
      <c r="O6" s="3" t="s">
        <v>377</v>
      </c>
      <c r="R6" s="3" t="s">
        <v>376</v>
      </c>
      <c r="T6">
        <f>0.05*P10</f>
        <v>0</v>
      </c>
      <c r="U6" t="s">
        <v>334</v>
      </c>
      <c r="V6">
        <f>0.08*P10</f>
        <v>0</v>
      </c>
      <c r="W6" t="s">
        <v>335</v>
      </c>
    </row>
    <row r="7" spans="1:25" ht="15" x14ac:dyDescent="0.25">
      <c r="B7" s="29" t="s">
        <v>336</v>
      </c>
      <c r="C7" s="35">
        <v>322.49806610907291</v>
      </c>
      <c r="D7" s="35"/>
      <c r="E7" s="35">
        <v>28.61626894352602</v>
      </c>
      <c r="F7" s="29">
        <v>0.15777643599999999</v>
      </c>
      <c r="G7" s="29">
        <v>10.9136451488313</v>
      </c>
      <c r="J7" s="64"/>
      <c r="K7" s="65"/>
      <c r="L7" s="64"/>
      <c r="R7" s="36" t="s">
        <v>337</v>
      </c>
      <c r="U7" t="s">
        <v>338</v>
      </c>
      <c r="Y7" t="s">
        <v>339</v>
      </c>
    </row>
    <row r="8" spans="1:25" ht="15" x14ac:dyDescent="0.25">
      <c r="B8" s="29" t="s">
        <v>340</v>
      </c>
      <c r="C8" s="35">
        <v>324.85372196810971</v>
      </c>
      <c r="D8" s="35"/>
      <c r="E8" s="35">
        <v>34.706504800093626</v>
      </c>
      <c r="F8" s="29">
        <v>0.15912040999999999</v>
      </c>
      <c r="G8" s="29">
        <v>10.928940749954885</v>
      </c>
      <c r="J8" s="64"/>
      <c r="K8" s="66"/>
      <c r="L8" s="66"/>
      <c r="M8" s="50"/>
      <c r="R8" s="66"/>
      <c r="S8" s="66"/>
      <c r="T8" s="67"/>
    </row>
    <row r="9" spans="1:25" x14ac:dyDescent="0.2">
      <c r="B9" s="29" t="s">
        <v>341</v>
      </c>
      <c r="C9" s="35">
        <v>325.43329627468569</v>
      </c>
      <c r="D9" s="35"/>
      <c r="E9" s="35">
        <v>29.388185864376887</v>
      </c>
      <c r="F9" s="29">
        <v>0.155030534</v>
      </c>
      <c r="G9" s="29">
        <v>10.627290157127733</v>
      </c>
      <c r="J9" s="64"/>
      <c r="K9" s="64"/>
      <c r="L9" s="64"/>
      <c r="R9" s="68"/>
      <c r="S9" s="64"/>
      <c r="T9" s="64"/>
    </row>
    <row r="10" spans="1:25" x14ac:dyDescent="0.2">
      <c r="A10" s="37"/>
      <c r="B10" s="29" t="s">
        <v>342</v>
      </c>
      <c r="C10" s="38">
        <v>326.26581376471438</v>
      </c>
      <c r="D10" s="35"/>
      <c r="E10" s="38">
        <v>20.822424109514468</v>
      </c>
      <c r="F10" s="39">
        <v>0.25070342400000006</v>
      </c>
      <c r="G10" s="39">
        <v>17.147792291034595</v>
      </c>
      <c r="J10" s="64"/>
      <c r="K10" s="64"/>
      <c r="L10" s="64"/>
      <c r="O10" s="3" t="s">
        <v>373</v>
      </c>
      <c r="P10" s="42"/>
      <c r="R10" s="68"/>
      <c r="S10" s="64"/>
      <c r="T10" s="64"/>
    </row>
    <row r="11" spans="1:25" ht="15" x14ac:dyDescent="0.25">
      <c r="B11" s="29" t="s">
        <v>343</v>
      </c>
      <c r="C11" s="35">
        <v>329.27417821064751</v>
      </c>
      <c r="D11" s="35"/>
      <c r="E11" s="35">
        <v>29.047033349954358</v>
      </c>
      <c r="F11" s="29">
        <v>0.15870255799999999</v>
      </c>
      <c r="G11" s="29">
        <v>10.751893399677471</v>
      </c>
      <c r="J11" s="64"/>
      <c r="K11" s="64"/>
      <c r="L11" s="64"/>
      <c r="O11" s="3" t="s">
        <v>374</v>
      </c>
      <c r="P11" s="36"/>
      <c r="R11" s="68"/>
      <c r="S11" s="64"/>
      <c r="T11" s="64"/>
    </row>
    <row r="12" spans="1:25" ht="15" x14ac:dyDescent="0.25">
      <c r="B12" s="29" t="s">
        <v>344</v>
      </c>
      <c r="C12" s="35">
        <v>330.61671174488788</v>
      </c>
      <c r="D12" s="35"/>
      <c r="E12" s="35">
        <v>44.781636792402828</v>
      </c>
      <c r="F12" s="29">
        <v>8.8594361999999996E-2</v>
      </c>
      <c r="G12" s="29">
        <v>5.9745998211220588</v>
      </c>
      <c r="J12" s="64"/>
      <c r="K12" s="64"/>
      <c r="L12" s="64"/>
      <c r="P12" s="40"/>
      <c r="R12" s="68"/>
      <c r="S12" s="64"/>
      <c r="T12" s="64"/>
    </row>
    <row r="13" spans="1:25" x14ac:dyDescent="0.2">
      <c r="B13" s="29" t="s">
        <v>345</v>
      </c>
      <c r="C13" s="35">
        <v>330.84291798114748</v>
      </c>
      <c r="D13" s="35"/>
      <c r="E13" s="35">
        <v>29.516252503738791</v>
      </c>
      <c r="F13" s="29">
        <v>0.156923744</v>
      </c>
      <c r="G13" s="29">
        <v>10.582842923689128</v>
      </c>
      <c r="J13" s="64"/>
      <c r="K13" s="64"/>
      <c r="L13" s="64"/>
      <c r="R13" s="68"/>
      <c r="S13" s="64"/>
      <c r="T13" s="64"/>
    </row>
    <row r="14" spans="1:25" x14ac:dyDescent="0.2">
      <c r="B14" s="29" t="s">
        <v>346</v>
      </c>
      <c r="C14" s="35">
        <v>331.54799064726956</v>
      </c>
      <c r="D14" s="35"/>
      <c r="E14" s="35">
        <v>48.219634260198809</v>
      </c>
      <c r="F14" s="29">
        <v>8.2509457999999994E-2</v>
      </c>
      <c r="G14" s="29">
        <v>5.5463311623067142</v>
      </c>
      <c r="J14" s="64"/>
      <c r="K14" s="64"/>
      <c r="L14" s="64"/>
      <c r="R14" s="68"/>
      <c r="S14" s="64"/>
      <c r="T14" s="64"/>
    </row>
    <row r="15" spans="1:25" x14ac:dyDescent="0.2">
      <c r="B15" s="29" t="s">
        <v>347</v>
      </c>
      <c r="C15" s="35">
        <v>332.18548777374053</v>
      </c>
      <c r="D15" s="35"/>
      <c r="E15" s="35">
        <v>43.586377097250157</v>
      </c>
      <c r="F15" s="29">
        <v>9.1455774000000004E-2</v>
      </c>
      <c r="G15" s="29">
        <v>6.139371172740395</v>
      </c>
      <c r="R15" s="68"/>
      <c r="S15" s="64"/>
      <c r="T15" s="64"/>
    </row>
    <row r="16" spans="1:25" x14ac:dyDescent="0.2">
      <c r="B16" s="29" t="s">
        <v>348</v>
      </c>
      <c r="C16" s="35">
        <v>335.34680076612119</v>
      </c>
      <c r="D16" s="35"/>
      <c r="E16" s="35">
        <v>31.677170614506252</v>
      </c>
      <c r="F16" s="29">
        <v>0.14820942399999998</v>
      </c>
      <c r="G16" s="29">
        <v>9.8563123058525637</v>
      </c>
      <c r="R16" s="68"/>
      <c r="S16" s="64"/>
      <c r="T16" s="64"/>
    </row>
    <row r="17" spans="1:20" x14ac:dyDescent="0.2">
      <c r="B17" s="29" t="s">
        <v>349</v>
      </c>
      <c r="C17" s="35">
        <v>335.65161614420924</v>
      </c>
      <c r="D17" s="35"/>
      <c r="E17" s="35">
        <v>24.567741264451069</v>
      </c>
      <c r="F17" s="29">
        <v>0.25958351799999996</v>
      </c>
      <c r="G17" s="29">
        <v>17.237554754857456</v>
      </c>
      <c r="R17" s="68"/>
      <c r="S17" s="64"/>
      <c r="T17" s="64"/>
    </row>
    <row r="18" spans="1:20" x14ac:dyDescent="0.2">
      <c r="B18" s="29" t="s">
        <v>350</v>
      </c>
      <c r="C18" s="35">
        <v>337.17993084174299</v>
      </c>
      <c r="D18" s="35"/>
      <c r="E18" s="35">
        <v>58.023439315504582</v>
      </c>
      <c r="F18" s="29">
        <v>6.9733184000000017E-2</v>
      </c>
      <c r="G18" s="29">
        <v>4.6113857706215935</v>
      </c>
      <c r="R18" s="68"/>
      <c r="S18" s="64"/>
      <c r="T18" s="64"/>
    </row>
    <row r="19" spans="1:20" x14ac:dyDescent="0.2">
      <c r="B19" s="29" t="s">
        <v>351</v>
      </c>
      <c r="C19" s="35">
        <v>337.68255132432876</v>
      </c>
      <c r="D19" s="35"/>
      <c r="E19" s="35">
        <v>29.63900697124593</v>
      </c>
      <c r="F19" s="29">
        <v>0.20507724600000002</v>
      </c>
      <c r="G19" s="29">
        <v>13.547350122034336</v>
      </c>
      <c r="R19" s="68"/>
      <c r="S19" s="64"/>
      <c r="T19" s="64"/>
    </row>
    <row r="20" spans="1:20" x14ac:dyDescent="0.2">
      <c r="B20" s="29" t="s">
        <v>352</v>
      </c>
      <c r="C20" s="35">
        <v>338.21696736862259</v>
      </c>
      <c r="D20" s="35"/>
      <c r="E20" s="35">
        <v>31.744360309890588</v>
      </c>
      <c r="F20" s="29">
        <v>0.14916153600000001</v>
      </c>
      <c r="G20" s="29">
        <v>9.8359787591844761</v>
      </c>
      <c r="R20" s="68"/>
      <c r="S20" s="64"/>
      <c r="T20" s="64"/>
    </row>
    <row r="21" spans="1:20" x14ac:dyDescent="0.2">
      <c r="B21" s="29" t="s">
        <v>353</v>
      </c>
      <c r="C21" s="35">
        <v>338.42580322859232</v>
      </c>
      <c r="D21" s="35"/>
      <c r="E21" s="35">
        <v>25.591952124056995</v>
      </c>
      <c r="F21" s="29">
        <v>0.18513481200000001</v>
      </c>
      <c r="G21" s="29">
        <v>12.206269570974614</v>
      </c>
      <c r="R21" s="64"/>
      <c r="S21" s="64"/>
      <c r="T21" s="64"/>
    </row>
    <row r="22" spans="1:20" x14ac:dyDescent="0.2">
      <c r="B22" s="29" t="s">
        <v>354</v>
      </c>
      <c r="C22" s="35">
        <v>338.45383965292547</v>
      </c>
      <c r="D22" s="35"/>
      <c r="E22" s="35">
        <v>23.972459264723931</v>
      </c>
      <c r="F22" s="29">
        <v>0.21177667</v>
      </c>
      <c r="G22" s="29">
        <v>13.971632386096998</v>
      </c>
      <c r="R22" s="64"/>
      <c r="S22" s="64"/>
      <c r="T22" s="64"/>
    </row>
    <row r="23" spans="1:20" x14ac:dyDescent="0.2">
      <c r="B23" s="29" t="s">
        <v>355</v>
      </c>
      <c r="C23" s="35">
        <v>339.90795383774491</v>
      </c>
      <c r="D23" s="35"/>
      <c r="E23" s="35">
        <v>40.597272004921834</v>
      </c>
      <c r="F23" s="29">
        <v>0.10047215599999999</v>
      </c>
      <c r="G23" s="29">
        <v>6.5776342948974467</v>
      </c>
      <c r="R23" s="64"/>
      <c r="S23" s="64"/>
      <c r="T23" s="64"/>
    </row>
    <row r="24" spans="1:20" ht="15" x14ac:dyDescent="0.25">
      <c r="B24" s="29" t="s">
        <v>356</v>
      </c>
      <c r="C24" s="35">
        <v>341.69757781417479</v>
      </c>
      <c r="D24" s="35"/>
      <c r="E24" s="35">
        <v>29.501066502123866</v>
      </c>
      <c r="F24" s="29">
        <v>0.1158255</v>
      </c>
      <c r="G24" s="29">
        <v>7.5510014502023672</v>
      </c>
      <c r="K24" s="40"/>
      <c r="L24" s="40"/>
      <c r="R24" s="64"/>
      <c r="S24" s="64"/>
      <c r="T24" s="64"/>
    </row>
    <row r="25" spans="1:20" ht="15" x14ac:dyDescent="0.25">
      <c r="B25" s="29" t="s">
        <v>357</v>
      </c>
      <c r="C25" s="35">
        <v>342.3248558469466</v>
      </c>
      <c r="D25" s="35"/>
      <c r="E25" s="35">
        <v>26.119988696068347</v>
      </c>
      <c r="F25" s="29">
        <v>0.196587866</v>
      </c>
      <c r="G25" s="29">
        <v>12.827801049116145</v>
      </c>
      <c r="J25" s="40"/>
    </row>
    <row r="26" spans="1:20" x14ac:dyDescent="0.2">
      <c r="B26" s="29" t="s">
        <v>358</v>
      </c>
      <c r="C26" s="35">
        <v>343.39203124977865</v>
      </c>
      <c r="D26" s="35"/>
      <c r="E26" s="35">
        <v>46.475636199628362</v>
      </c>
      <c r="F26" s="29">
        <v>8.8663754000000011E-2</v>
      </c>
      <c r="G26" s="29">
        <v>5.7453492265866473</v>
      </c>
    </row>
    <row r="27" spans="1:20" x14ac:dyDescent="0.2">
      <c r="B27" s="29" t="s">
        <v>359</v>
      </c>
      <c r="C27" s="51">
        <v>361.21210688316393</v>
      </c>
      <c r="D27" s="35"/>
      <c r="E27" s="35">
        <v>31.352594008900983</v>
      </c>
      <c r="F27" s="29">
        <v>0.23041928</v>
      </c>
      <c r="G27" s="29">
        <v>14.193187799956611</v>
      </c>
    </row>
    <row r="28" spans="1:20" x14ac:dyDescent="0.2">
      <c r="B28" s="29" t="s">
        <v>360</v>
      </c>
      <c r="C28" s="51">
        <v>381.18407810755065</v>
      </c>
      <c r="D28" s="35"/>
      <c r="E28" s="35">
        <v>72.95916175906504</v>
      </c>
      <c r="F28" s="29">
        <v>6.2695469999999989E-2</v>
      </c>
      <c r="G28" s="29">
        <v>3.6674819756514605</v>
      </c>
    </row>
    <row r="29" spans="1:20" x14ac:dyDescent="0.2">
      <c r="C29" s="42"/>
      <c r="D29" s="42"/>
      <c r="E29" s="42"/>
    </row>
    <row r="30" spans="1:20" x14ac:dyDescent="0.2">
      <c r="C30" s="42"/>
      <c r="D30" s="42"/>
      <c r="E30" s="42"/>
    </row>
    <row r="31" spans="1:20" x14ac:dyDescent="0.2">
      <c r="C31" s="52" t="s">
        <v>248</v>
      </c>
      <c r="D31" s="42"/>
      <c r="E31" s="42"/>
      <c r="F31" s="3" t="s">
        <v>246</v>
      </c>
    </row>
    <row r="32" spans="1:20" x14ac:dyDescent="0.2">
      <c r="A32" s="1" t="s">
        <v>385</v>
      </c>
      <c r="C32" s="45" t="s">
        <v>382</v>
      </c>
      <c r="D32" s="45" t="s">
        <v>383</v>
      </c>
      <c r="E32" s="45" t="s">
        <v>396</v>
      </c>
      <c r="F32" s="45" t="s">
        <v>398</v>
      </c>
    </row>
    <row r="33" spans="1:7" x14ac:dyDescent="0.2">
      <c r="B33" t="s">
        <v>0</v>
      </c>
      <c r="C33" s="42"/>
      <c r="D33" s="42"/>
      <c r="E33" s="52"/>
    </row>
    <row r="34" spans="1:7" x14ac:dyDescent="0.2">
      <c r="B34" t="s">
        <v>378</v>
      </c>
      <c r="C34" s="42"/>
      <c r="D34" s="42"/>
      <c r="E34" s="42"/>
    </row>
    <row r="35" spans="1:7" x14ac:dyDescent="0.2">
      <c r="A35" s="3" t="s">
        <v>381</v>
      </c>
      <c r="C35" s="42"/>
      <c r="D35" s="42"/>
      <c r="E35" s="42"/>
    </row>
    <row r="36" spans="1:7" x14ac:dyDescent="0.2">
      <c r="A36" s="3" t="s">
        <v>380</v>
      </c>
      <c r="C36" s="42"/>
      <c r="D36" s="42"/>
      <c r="E36" s="42"/>
      <c r="F36" s="42"/>
    </row>
    <row r="37" spans="1:7" ht="15" x14ac:dyDescent="0.25">
      <c r="A37" s="43" t="s">
        <v>379</v>
      </c>
      <c r="C37" s="53"/>
      <c r="D37" s="53"/>
      <c r="E37" s="53"/>
      <c r="F37" s="53"/>
      <c r="G37" s="41"/>
    </row>
    <row r="38" spans="1:7" ht="15" x14ac:dyDescent="0.25">
      <c r="A38" s="43" t="s">
        <v>384</v>
      </c>
      <c r="C38" s="44" t="s">
        <v>395</v>
      </c>
      <c r="D38" s="44" t="s">
        <v>395</v>
      </c>
      <c r="E38" s="44" t="s">
        <v>397</v>
      </c>
      <c r="F38" s="44" t="s">
        <v>397</v>
      </c>
      <c r="G38" s="41"/>
    </row>
    <row r="39" spans="1:7" ht="15" x14ac:dyDescent="0.25">
      <c r="A39" t="s">
        <v>361</v>
      </c>
      <c r="B39" s="41"/>
      <c r="C39" s="41"/>
      <c r="D39" s="41"/>
      <c r="E39" s="41"/>
      <c r="F39" s="41"/>
      <c r="G39" s="41"/>
    </row>
  </sheetData>
  <sortState xmlns:xlrd2="http://schemas.microsoft.com/office/spreadsheetml/2017/richdata2" ref="R9:R20">
    <sortCondition ref="R10"/>
  </sortState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4"/>
  <sheetViews>
    <sheetView workbookViewId="0">
      <selection activeCell="F22" sqref="F22"/>
    </sheetView>
  </sheetViews>
  <sheetFormatPr defaultRowHeight="12.75" x14ac:dyDescent="0.2"/>
  <cols>
    <col min="1" max="1" width="6.140625" customWidth="1"/>
    <col min="2" max="3" width="7.7109375" customWidth="1"/>
    <col min="4" max="4" width="3.7109375" customWidth="1"/>
    <col min="5" max="5" width="5.85546875" customWidth="1"/>
    <col min="6" max="7" width="8.140625" customWidth="1"/>
    <col min="8" max="8" width="3" customWidth="1"/>
    <col min="9" max="9" width="5.140625" customWidth="1"/>
    <col min="10" max="11" width="8" customWidth="1"/>
    <col min="12" max="12" width="3.140625" customWidth="1"/>
    <col min="15" max="15" width="4.42578125" customWidth="1"/>
  </cols>
  <sheetData>
    <row r="1" spans="1:17" ht="12.75" customHeight="1" x14ac:dyDescent="0.2">
      <c r="A1" s="54" t="s">
        <v>250</v>
      </c>
      <c r="B1" s="55"/>
      <c r="C1" s="56"/>
      <c r="D1" s="5"/>
      <c r="E1" s="54" t="s">
        <v>251</v>
      </c>
      <c r="F1" s="55"/>
      <c r="G1" s="56"/>
      <c r="H1" s="5"/>
      <c r="I1" s="54" t="s">
        <v>252</v>
      </c>
      <c r="J1" s="55"/>
      <c r="K1" s="56"/>
      <c r="M1" s="54" t="s">
        <v>253</v>
      </c>
      <c r="N1" s="56"/>
      <c r="O1" s="14"/>
      <c r="P1" s="54" t="s">
        <v>254</v>
      </c>
      <c r="Q1" s="56"/>
    </row>
    <row r="2" spans="1:17" ht="47.25" customHeight="1" thickBot="1" x14ac:dyDescent="0.25">
      <c r="A2" s="61"/>
      <c r="B2" s="62"/>
      <c r="C2" s="63"/>
      <c r="D2" s="5"/>
      <c r="E2" s="57"/>
      <c r="F2" s="58"/>
      <c r="G2" s="59"/>
      <c r="H2" s="5"/>
      <c r="I2" s="57"/>
      <c r="J2" s="58"/>
      <c r="K2" s="59"/>
      <c r="M2" s="57"/>
      <c r="N2" s="59"/>
      <c r="O2" s="14"/>
      <c r="P2" s="57"/>
      <c r="Q2" s="59"/>
    </row>
    <row r="3" spans="1:17" x14ac:dyDescent="0.2">
      <c r="A3" s="15" t="s">
        <v>255</v>
      </c>
      <c r="B3" s="16" t="s">
        <v>256</v>
      </c>
      <c r="C3" s="16" t="s">
        <v>257</v>
      </c>
    </row>
    <row r="4" spans="1:17" x14ac:dyDescent="0.2">
      <c r="A4" s="17"/>
      <c r="B4" s="18" t="s">
        <v>258</v>
      </c>
      <c r="C4" s="18"/>
      <c r="E4" s="19" t="s">
        <v>255</v>
      </c>
      <c r="F4" s="20" t="s">
        <v>256</v>
      </c>
      <c r="G4" s="20" t="s">
        <v>257</v>
      </c>
      <c r="I4" s="19" t="s">
        <v>255</v>
      </c>
      <c r="J4" s="20" t="s">
        <v>256</v>
      </c>
      <c r="K4" s="20" t="s">
        <v>257</v>
      </c>
      <c r="M4" s="19" t="s">
        <v>255</v>
      </c>
      <c r="N4" s="20" t="s">
        <v>256</v>
      </c>
      <c r="O4" s="21"/>
      <c r="P4" s="19" t="s">
        <v>255</v>
      </c>
      <c r="Q4" s="20" t="s">
        <v>256</v>
      </c>
    </row>
    <row r="5" spans="1:17" x14ac:dyDescent="0.2">
      <c r="A5" s="22">
        <v>6</v>
      </c>
      <c r="B5" s="22">
        <v>0</v>
      </c>
      <c r="C5" s="22" t="s">
        <v>259</v>
      </c>
      <c r="E5" s="19">
        <v>3</v>
      </c>
      <c r="F5" s="23">
        <v>1.4119999999999999</v>
      </c>
      <c r="G5" s="23">
        <v>1.4139999999999999</v>
      </c>
      <c r="I5" s="19">
        <v>3</v>
      </c>
      <c r="J5" s="23">
        <v>0.94099999999999995</v>
      </c>
      <c r="K5" s="23">
        <v>0.98799999999999999</v>
      </c>
      <c r="M5" s="19">
        <v>1</v>
      </c>
      <c r="N5" s="19">
        <v>0.97499999999999998</v>
      </c>
      <c r="P5" s="19">
        <v>5</v>
      </c>
      <c r="Q5" s="19">
        <v>5</v>
      </c>
    </row>
    <row r="6" spans="1:17" x14ac:dyDescent="0.2">
      <c r="A6" s="19">
        <v>7</v>
      </c>
      <c r="B6" s="19">
        <v>2</v>
      </c>
      <c r="C6" s="19" t="s">
        <v>259</v>
      </c>
      <c r="E6" s="19">
        <v>4</v>
      </c>
      <c r="F6" s="23">
        <v>1.6890000000000001</v>
      </c>
      <c r="G6" s="23">
        <v>1.7230000000000001</v>
      </c>
      <c r="I6" s="19">
        <v>4</v>
      </c>
      <c r="J6" s="23">
        <v>0.76500000000000001</v>
      </c>
      <c r="K6" s="23">
        <v>0.88900000000000001</v>
      </c>
      <c r="M6" s="19">
        <v>2</v>
      </c>
      <c r="N6" s="19">
        <v>0.84199999999999997</v>
      </c>
      <c r="P6" s="19">
        <v>6</v>
      </c>
      <c r="Q6" s="19">
        <v>5</v>
      </c>
    </row>
    <row r="7" spans="1:17" x14ac:dyDescent="0.2">
      <c r="A7" s="19">
        <v>8</v>
      </c>
      <c r="B7" s="19">
        <v>4</v>
      </c>
      <c r="C7" s="19">
        <v>0</v>
      </c>
      <c r="E7" s="19">
        <v>5</v>
      </c>
      <c r="F7" s="23">
        <v>1.869</v>
      </c>
      <c r="G7" s="23">
        <v>1.9550000000000001</v>
      </c>
      <c r="I7" s="19">
        <v>5</v>
      </c>
      <c r="J7" s="23">
        <v>0.64200000000000002</v>
      </c>
      <c r="K7" s="23">
        <v>0.78</v>
      </c>
      <c r="M7" s="19">
        <v>3</v>
      </c>
      <c r="N7" s="19">
        <v>0.70799999999999996</v>
      </c>
      <c r="P7" s="19">
        <v>7</v>
      </c>
      <c r="Q7" s="19">
        <v>6</v>
      </c>
    </row>
    <row r="8" spans="1:17" x14ac:dyDescent="0.2">
      <c r="A8" s="19">
        <v>9</v>
      </c>
      <c r="B8" s="19">
        <v>6</v>
      </c>
      <c r="C8" s="19">
        <v>2</v>
      </c>
      <c r="E8" s="19">
        <v>6</v>
      </c>
      <c r="F8" s="23">
        <v>1.996</v>
      </c>
      <c r="G8" s="23">
        <v>2.13</v>
      </c>
      <c r="I8" s="19">
        <v>6</v>
      </c>
      <c r="J8" s="23">
        <v>0.57999999999999996</v>
      </c>
      <c r="K8" s="23">
        <v>0.69799999999999995</v>
      </c>
      <c r="M8" s="19">
        <v>4</v>
      </c>
      <c r="N8" s="19">
        <v>0.624</v>
      </c>
      <c r="P8" s="19">
        <v>8</v>
      </c>
      <c r="Q8" s="19">
        <v>6</v>
      </c>
    </row>
    <row r="9" spans="1:17" x14ac:dyDescent="0.2">
      <c r="A9" s="19">
        <v>10</v>
      </c>
      <c r="B9" s="19">
        <v>8</v>
      </c>
      <c r="C9" s="19">
        <v>3</v>
      </c>
      <c r="E9" s="19">
        <v>7</v>
      </c>
      <c r="F9" s="23">
        <v>2.093</v>
      </c>
      <c r="G9" s="23">
        <v>2.2650000000000001</v>
      </c>
      <c r="I9" s="19">
        <v>7</v>
      </c>
      <c r="J9" s="23">
        <v>0.50700000000000001</v>
      </c>
      <c r="K9" s="23">
        <v>0.63700000000000001</v>
      </c>
      <c r="M9" s="19">
        <v>5</v>
      </c>
      <c r="N9" s="19">
        <v>0.56299999999999994</v>
      </c>
      <c r="P9" s="19">
        <v>9</v>
      </c>
      <c r="Q9" s="19">
        <v>6</v>
      </c>
    </row>
    <row r="10" spans="1:17" x14ac:dyDescent="0.2">
      <c r="A10" s="19">
        <v>11</v>
      </c>
      <c r="B10" s="19">
        <v>11</v>
      </c>
      <c r="C10" s="19">
        <v>5</v>
      </c>
      <c r="E10" s="19">
        <v>8</v>
      </c>
      <c r="F10" s="23">
        <v>2.1720000000000002</v>
      </c>
      <c r="G10" s="23">
        <v>2.3740000000000001</v>
      </c>
      <c r="I10" s="19">
        <v>8</v>
      </c>
      <c r="J10" s="23">
        <v>0.46800000000000003</v>
      </c>
      <c r="K10" s="23">
        <v>0.59</v>
      </c>
      <c r="M10" s="19">
        <v>6</v>
      </c>
      <c r="N10" s="19">
        <v>0.51900000000000002</v>
      </c>
      <c r="P10" s="19">
        <v>10</v>
      </c>
      <c r="Q10" s="19">
        <v>7</v>
      </c>
    </row>
    <row r="11" spans="1:17" x14ac:dyDescent="0.2">
      <c r="A11" s="19">
        <v>12</v>
      </c>
      <c r="B11" s="19">
        <v>14</v>
      </c>
      <c r="C11" s="19">
        <v>7</v>
      </c>
      <c r="E11" s="19">
        <v>9</v>
      </c>
      <c r="F11" s="23">
        <v>2.2370000000000001</v>
      </c>
      <c r="G11" s="23">
        <v>2.464</v>
      </c>
      <c r="I11" s="19">
        <v>9</v>
      </c>
      <c r="J11" s="23">
        <v>0.437</v>
      </c>
      <c r="K11" s="23">
        <v>0.55500000000000005</v>
      </c>
      <c r="M11" s="19">
        <v>7</v>
      </c>
      <c r="N11" s="19">
        <v>0.48299999999999998</v>
      </c>
      <c r="P11" s="19">
        <v>11</v>
      </c>
      <c r="Q11" s="19">
        <v>7</v>
      </c>
    </row>
    <row r="12" spans="1:17" x14ac:dyDescent="0.2">
      <c r="A12" s="19">
        <v>13</v>
      </c>
      <c r="B12" s="19">
        <v>17</v>
      </c>
      <c r="C12" s="19">
        <v>10</v>
      </c>
      <c r="E12" s="19">
        <v>10</v>
      </c>
      <c r="F12" s="23">
        <v>2.294</v>
      </c>
      <c r="G12" s="23">
        <v>2.54</v>
      </c>
      <c r="I12" s="19">
        <v>10</v>
      </c>
      <c r="J12" s="23">
        <v>0.41199999999999998</v>
      </c>
      <c r="K12" s="23">
        <v>0.52700000000000002</v>
      </c>
      <c r="M12" s="19">
        <v>8</v>
      </c>
      <c r="N12" s="19">
        <v>0.45400000000000001</v>
      </c>
      <c r="P12" s="19">
        <v>12</v>
      </c>
      <c r="Q12" s="19">
        <v>7</v>
      </c>
    </row>
    <row r="13" spans="1:17" x14ac:dyDescent="0.2">
      <c r="A13" s="19">
        <v>14</v>
      </c>
      <c r="B13" s="19">
        <v>21</v>
      </c>
      <c r="C13" s="19">
        <v>13</v>
      </c>
      <c r="E13" s="19">
        <v>11</v>
      </c>
      <c r="F13" s="23">
        <v>2.343</v>
      </c>
      <c r="G13" s="23">
        <v>2.6059999999999999</v>
      </c>
      <c r="I13" s="19">
        <v>11</v>
      </c>
      <c r="J13" s="23">
        <v>0.39200000000000002</v>
      </c>
      <c r="K13" s="23">
        <v>0.502</v>
      </c>
      <c r="M13" s="19">
        <v>9</v>
      </c>
      <c r="N13" s="19">
        <v>0.43</v>
      </c>
      <c r="P13" s="19">
        <v>13</v>
      </c>
      <c r="Q13" s="19">
        <v>7</v>
      </c>
    </row>
    <row r="14" spans="1:17" x14ac:dyDescent="0.2">
      <c r="A14" s="19">
        <v>15</v>
      </c>
      <c r="B14" s="19">
        <v>25</v>
      </c>
      <c r="C14" s="19">
        <v>16</v>
      </c>
      <c r="E14" s="19">
        <v>12</v>
      </c>
      <c r="F14" s="23">
        <v>2.387</v>
      </c>
      <c r="G14" s="23">
        <v>2.6629999999999998</v>
      </c>
      <c r="I14" s="19">
        <v>12</v>
      </c>
      <c r="J14" s="23">
        <v>0.376</v>
      </c>
      <c r="K14" s="23">
        <v>0.48199999999999998</v>
      </c>
      <c r="M14" s="19">
        <v>10</v>
      </c>
      <c r="N14" s="19">
        <v>0.4</v>
      </c>
      <c r="P14" s="19">
        <v>14</v>
      </c>
      <c r="Q14" s="19">
        <v>8</v>
      </c>
    </row>
    <row r="15" spans="1:17" x14ac:dyDescent="0.2">
      <c r="A15" s="19">
        <v>16</v>
      </c>
      <c r="B15" s="19">
        <v>30</v>
      </c>
      <c r="C15" s="19">
        <v>20</v>
      </c>
      <c r="E15" s="19">
        <v>13</v>
      </c>
      <c r="F15" s="23">
        <v>2.4260000000000002</v>
      </c>
      <c r="G15" s="23">
        <v>2.714</v>
      </c>
      <c r="I15" s="19">
        <v>13</v>
      </c>
      <c r="J15" s="23">
        <v>0.36099999999999999</v>
      </c>
      <c r="K15" s="23">
        <v>0.46500000000000002</v>
      </c>
      <c r="M15" s="19">
        <v>11</v>
      </c>
      <c r="N15" s="19">
        <v>0.39100000000000001</v>
      </c>
      <c r="P15" s="19">
        <v>15</v>
      </c>
      <c r="Q15" s="19">
        <v>8</v>
      </c>
    </row>
    <row r="16" spans="1:17" x14ac:dyDescent="0.2">
      <c r="A16" s="19">
        <v>17</v>
      </c>
      <c r="B16" s="19">
        <v>35</v>
      </c>
      <c r="C16" s="19">
        <v>23</v>
      </c>
      <c r="E16" s="19">
        <v>14</v>
      </c>
      <c r="F16" s="23">
        <v>2.4609999999999999</v>
      </c>
      <c r="G16" s="23">
        <v>2.7589999999999999</v>
      </c>
      <c r="I16" s="19">
        <v>14</v>
      </c>
      <c r="J16" s="23">
        <v>0.34899999999999998</v>
      </c>
      <c r="K16" s="23">
        <v>0.45</v>
      </c>
      <c r="M16" s="19">
        <v>12</v>
      </c>
      <c r="N16" s="19">
        <v>0.375</v>
      </c>
      <c r="P16" s="19">
        <v>16</v>
      </c>
      <c r="Q16" s="19">
        <v>8</v>
      </c>
    </row>
    <row r="17" spans="1:17" x14ac:dyDescent="0.2">
      <c r="A17" s="19">
        <v>18</v>
      </c>
      <c r="B17" s="19">
        <v>40</v>
      </c>
      <c r="C17" s="19">
        <v>28</v>
      </c>
      <c r="E17" s="19">
        <v>15</v>
      </c>
      <c r="F17" s="23">
        <v>2.4929999999999999</v>
      </c>
      <c r="G17" s="23">
        <v>2.8</v>
      </c>
      <c r="I17" s="19">
        <v>15</v>
      </c>
      <c r="J17" s="23">
        <v>0.33800000000000002</v>
      </c>
      <c r="K17" s="23">
        <v>0.438</v>
      </c>
      <c r="M17" s="19">
        <v>13</v>
      </c>
      <c r="N17" s="19">
        <v>0.36099999999999999</v>
      </c>
      <c r="P17" s="19">
        <v>17</v>
      </c>
      <c r="Q17" s="19">
        <v>8</v>
      </c>
    </row>
    <row r="18" spans="1:17" x14ac:dyDescent="0.2">
      <c r="A18" s="19">
        <v>19</v>
      </c>
      <c r="B18" s="19">
        <v>46</v>
      </c>
      <c r="C18" s="19">
        <v>32</v>
      </c>
      <c r="E18" s="19">
        <v>16</v>
      </c>
      <c r="F18" s="23">
        <v>2.5230000000000001</v>
      </c>
      <c r="G18" s="23">
        <v>2.8370000000000002</v>
      </c>
      <c r="I18" s="19">
        <v>16</v>
      </c>
      <c r="J18" s="23">
        <v>0.32900000000000001</v>
      </c>
      <c r="K18" s="23">
        <v>0.42599999999999999</v>
      </c>
      <c r="M18" s="19">
        <v>14</v>
      </c>
      <c r="N18" s="19">
        <v>0.34899999999999998</v>
      </c>
      <c r="P18" s="19">
        <v>18</v>
      </c>
      <c r="Q18" s="19">
        <v>9</v>
      </c>
    </row>
    <row r="19" spans="1:17" x14ac:dyDescent="0.2">
      <c r="A19" s="19">
        <v>20</v>
      </c>
      <c r="B19" s="19">
        <v>52</v>
      </c>
      <c r="C19" s="19">
        <v>38</v>
      </c>
      <c r="E19" s="19">
        <v>17</v>
      </c>
      <c r="F19" s="23">
        <v>2.5510000000000002</v>
      </c>
      <c r="G19" s="23">
        <v>2.871</v>
      </c>
      <c r="I19" s="19">
        <v>17</v>
      </c>
      <c r="J19" s="23">
        <v>0.32</v>
      </c>
      <c r="K19" s="23">
        <v>0.41599999999999998</v>
      </c>
      <c r="M19" s="19">
        <v>15</v>
      </c>
      <c r="N19" s="19">
        <v>0.33800000000000002</v>
      </c>
      <c r="P19" s="19">
        <v>19</v>
      </c>
      <c r="Q19" s="19">
        <v>9</v>
      </c>
    </row>
    <row r="20" spans="1:17" x14ac:dyDescent="0.2">
      <c r="A20" s="19">
        <v>21</v>
      </c>
      <c r="B20" s="19">
        <v>59</v>
      </c>
      <c r="C20" s="19">
        <v>43</v>
      </c>
      <c r="E20" s="19">
        <v>18</v>
      </c>
      <c r="F20" s="23">
        <v>2.577</v>
      </c>
      <c r="G20" s="23">
        <v>2.903</v>
      </c>
      <c r="I20" s="19">
        <v>18</v>
      </c>
      <c r="J20" s="23">
        <v>0.313</v>
      </c>
      <c r="K20" s="23">
        <v>0.40699999999999997</v>
      </c>
      <c r="M20" s="19">
        <v>16</v>
      </c>
      <c r="N20" s="19">
        <v>0.32700000000000001</v>
      </c>
      <c r="P20" s="19">
        <v>20</v>
      </c>
      <c r="Q20" s="19">
        <v>9</v>
      </c>
    </row>
    <row r="21" spans="1:17" x14ac:dyDescent="0.2">
      <c r="A21" s="19">
        <v>22</v>
      </c>
      <c r="B21" s="19">
        <v>66</v>
      </c>
      <c r="C21" s="19">
        <v>49</v>
      </c>
      <c r="E21" s="19">
        <v>19</v>
      </c>
      <c r="F21" s="23">
        <v>2.6</v>
      </c>
      <c r="G21" s="23">
        <v>2.9319999999999999</v>
      </c>
      <c r="I21" s="19">
        <v>19</v>
      </c>
      <c r="J21" s="23">
        <v>0.30599999999999999</v>
      </c>
      <c r="K21" s="23">
        <v>0.39800000000000002</v>
      </c>
      <c r="M21" s="19">
        <v>17</v>
      </c>
      <c r="N21" s="19">
        <v>0.318</v>
      </c>
      <c r="P21" s="19">
        <v>21</v>
      </c>
      <c r="Q21" s="19">
        <v>9</v>
      </c>
    </row>
    <row r="22" spans="1:17" x14ac:dyDescent="0.2">
      <c r="A22" s="19">
        <v>23</v>
      </c>
      <c r="B22" s="19">
        <v>73</v>
      </c>
      <c r="C22" s="19">
        <v>55</v>
      </c>
      <c r="E22" s="19">
        <v>20</v>
      </c>
      <c r="F22" s="23">
        <v>2.6230000000000002</v>
      </c>
      <c r="G22" s="23">
        <v>2.9590000000000001</v>
      </c>
      <c r="I22" s="19">
        <v>20</v>
      </c>
      <c r="J22" s="23">
        <v>0.3</v>
      </c>
      <c r="K22" s="23">
        <v>0.39100000000000001</v>
      </c>
      <c r="M22" s="19">
        <v>18</v>
      </c>
      <c r="N22" s="19">
        <v>0.309</v>
      </c>
      <c r="P22" s="19">
        <v>22</v>
      </c>
      <c r="Q22" s="19">
        <v>9</v>
      </c>
    </row>
    <row r="23" spans="1:17" x14ac:dyDescent="0.2">
      <c r="A23" s="19">
        <v>24</v>
      </c>
      <c r="B23" s="19">
        <v>81</v>
      </c>
      <c r="C23" s="19">
        <v>61</v>
      </c>
      <c r="E23" s="19">
        <v>21</v>
      </c>
      <c r="F23" s="23">
        <v>2.6440000000000001</v>
      </c>
      <c r="G23" s="23">
        <v>2.984</v>
      </c>
      <c r="I23" s="19">
        <v>21</v>
      </c>
      <c r="J23" s="23">
        <v>0.29499999999999998</v>
      </c>
      <c r="K23" s="23">
        <v>0.38400000000000001</v>
      </c>
      <c r="M23" s="19">
        <v>19</v>
      </c>
      <c r="N23" s="19">
        <v>0.30099999999999999</v>
      </c>
      <c r="P23" s="19">
        <v>23</v>
      </c>
      <c r="Q23" s="19">
        <v>10</v>
      </c>
    </row>
    <row r="24" spans="1:17" x14ac:dyDescent="0.2">
      <c r="A24" s="19">
        <v>25</v>
      </c>
      <c r="B24" s="19">
        <v>89</v>
      </c>
      <c r="C24" s="19">
        <v>68</v>
      </c>
      <c r="E24" s="19">
        <v>22</v>
      </c>
      <c r="F24" s="23">
        <v>2.6640000000000001</v>
      </c>
      <c r="G24" s="23">
        <v>3.008</v>
      </c>
      <c r="I24" s="19">
        <v>22</v>
      </c>
      <c r="J24" s="23">
        <v>0.28999999999999998</v>
      </c>
      <c r="K24" s="23">
        <v>0.378</v>
      </c>
      <c r="M24" s="19">
        <v>20</v>
      </c>
      <c r="N24" s="19">
        <v>0.29399999999999998</v>
      </c>
      <c r="P24" s="19">
        <v>24</v>
      </c>
      <c r="Q24" s="19">
        <v>10</v>
      </c>
    </row>
    <row r="25" spans="1:17" x14ac:dyDescent="0.2">
      <c r="E25" s="19">
        <v>23</v>
      </c>
      <c r="F25" s="23">
        <v>2.6829999999999998</v>
      </c>
      <c r="G25" s="23">
        <v>3.03</v>
      </c>
      <c r="I25" s="19">
        <v>23</v>
      </c>
      <c r="J25" s="23">
        <v>0.28499999999999998</v>
      </c>
      <c r="K25" s="23">
        <v>0.372</v>
      </c>
      <c r="M25" s="19">
        <v>21</v>
      </c>
      <c r="N25" s="19">
        <v>0.28699999999999998</v>
      </c>
      <c r="P25" s="19">
        <v>25</v>
      </c>
      <c r="Q25" s="19">
        <v>10</v>
      </c>
    </row>
    <row r="26" spans="1:17" x14ac:dyDescent="0.2">
      <c r="E26" s="19">
        <v>24</v>
      </c>
      <c r="F26" s="23">
        <v>2.7010000000000001</v>
      </c>
      <c r="G26" s="23">
        <v>3.0510000000000002</v>
      </c>
      <c r="I26" s="19">
        <v>24</v>
      </c>
      <c r="J26" s="23">
        <v>0.28100000000000003</v>
      </c>
      <c r="K26" s="23">
        <v>0.36699999999999999</v>
      </c>
      <c r="M26" s="19">
        <v>22</v>
      </c>
      <c r="N26" s="19">
        <v>0.28100000000000003</v>
      </c>
      <c r="P26" s="19">
        <v>26</v>
      </c>
      <c r="Q26" s="19">
        <v>10</v>
      </c>
    </row>
    <row r="27" spans="1:17" x14ac:dyDescent="0.2">
      <c r="E27" s="19">
        <v>25</v>
      </c>
      <c r="F27" s="23">
        <v>2.7170000000000001</v>
      </c>
      <c r="G27" s="23">
        <v>3.0710000000000002</v>
      </c>
      <c r="I27" s="19">
        <v>25</v>
      </c>
      <c r="J27" s="23">
        <v>0.27700000000000002</v>
      </c>
      <c r="K27" s="23">
        <v>0.36199999999999999</v>
      </c>
      <c r="M27" s="19">
        <v>23</v>
      </c>
      <c r="N27" s="19">
        <v>0.27500000000000002</v>
      </c>
      <c r="P27" s="19">
        <v>27</v>
      </c>
      <c r="Q27" s="19">
        <v>10</v>
      </c>
    </row>
    <row r="28" spans="1:17" x14ac:dyDescent="0.2">
      <c r="I28" s="19">
        <v>26</v>
      </c>
      <c r="J28" s="23">
        <v>0.27300000000000002</v>
      </c>
      <c r="K28" s="23">
        <v>0.35699999999999998</v>
      </c>
      <c r="M28" s="19">
        <v>24</v>
      </c>
      <c r="N28" s="19">
        <v>0.26900000000000002</v>
      </c>
      <c r="P28" s="19">
        <v>28</v>
      </c>
      <c r="Q28" s="19">
        <v>11</v>
      </c>
    </row>
    <row r="29" spans="1:17" x14ac:dyDescent="0.2">
      <c r="I29" s="19">
        <v>27</v>
      </c>
      <c r="J29" s="23">
        <v>0.26900000000000002</v>
      </c>
      <c r="K29" s="23">
        <v>0.35299999999999998</v>
      </c>
      <c r="M29" s="19">
        <v>25</v>
      </c>
      <c r="N29" s="19">
        <v>0.26400000000000001</v>
      </c>
      <c r="P29" s="19">
        <v>29</v>
      </c>
      <c r="Q29" s="19">
        <v>11</v>
      </c>
    </row>
    <row r="30" spans="1:17" x14ac:dyDescent="0.2">
      <c r="I30" s="19">
        <v>28</v>
      </c>
      <c r="J30" s="23">
        <v>0.26600000000000001</v>
      </c>
      <c r="K30" s="23">
        <v>0.34899999999999998</v>
      </c>
      <c r="M30" s="19">
        <v>26</v>
      </c>
      <c r="N30" s="19">
        <v>0.25900000000000001</v>
      </c>
      <c r="P30" s="19">
        <v>30</v>
      </c>
      <c r="Q30" s="19">
        <v>11</v>
      </c>
    </row>
    <row r="31" spans="1:17" x14ac:dyDescent="0.2">
      <c r="I31" s="19">
        <v>29</v>
      </c>
      <c r="J31" s="23">
        <v>0.26300000000000001</v>
      </c>
      <c r="K31" s="23">
        <v>0.34499999999999997</v>
      </c>
      <c r="M31" s="19">
        <v>27</v>
      </c>
      <c r="N31" s="19">
        <v>0.254</v>
      </c>
      <c r="P31" s="19">
        <v>35</v>
      </c>
      <c r="Q31" s="19">
        <v>12</v>
      </c>
    </row>
    <row r="32" spans="1:17" x14ac:dyDescent="0.2">
      <c r="I32" s="19">
        <v>30</v>
      </c>
      <c r="J32" s="23">
        <v>0.26</v>
      </c>
      <c r="K32" s="23">
        <v>0.34100000000000003</v>
      </c>
      <c r="M32" s="19">
        <v>28</v>
      </c>
      <c r="N32" s="19">
        <v>0.25</v>
      </c>
      <c r="P32" s="19">
        <v>40</v>
      </c>
      <c r="Q32" s="19">
        <v>13</v>
      </c>
    </row>
    <row r="33" spans="13:14" x14ac:dyDescent="0.2">
      <c r="M33" s="19">
        <v>29</v>
      </c>
      <c r="N33" s="19">
        <v>0.246</v>
      </c>
    </row>
    <row r="34" spans="13:14" x14ac:dyDescent="0.2">
      <c r="M34" s="19">
        <v>30</v>
      </c>
      <c r="N34" s="19">
        <v>0.24199999999999999</v>
      </c>
    </row>
    <row r="35" spans="13:14" x14ac:dyDescent="0.2">
      <c r="M35" s="19">
        <v>31</v>
      </c>
      <c r="N35" s="19">
        <v>0.23799999999999999</v>
      </c>
    </row>
    <row r="36" spans="13:14" x14ac:dyDescent="0.2">
      <c r="M36" s="19">
        <v>32</v>
      </c>
      <c r="N36" s="19">
        <v>0.23400000000000001</v>
      </c>
    </row>
    <row r="37" spans="13:14" x14ac:dyDescent="0.2">
      <c r="M37" s="19">
        <v>33</v>
      </c>
      <c r="N37" s="19">
        <v>0.23100000000000001</v>
      </c>
    </row>
    <row r="38" spans="13:14" x14ac:dyDescent="0.2">
      <c r="M38" s="19">
        <v>34</v>
      </c>
      <c r="N38" s="19">
        <v>0.22700000000000001</v>
      </c>
    </row>
    <row r="39" spans="13:14" x14ac:dyDescent="0.2">
      <c r="M39" s="19">
        <v>35</v>
      </c>
      <c r="N39" s="19">
        <v>0.224</v>
      </c>
    </row>
    <row r="40" spans="13:14" x14ac:dyDescent="0.2">
      <c r="M40" s="19">
        <v>36</v>
      </c>
      <c r="N40" s="19">
        <v>0.221</v>
      </c>
    </row>
    <row r="41" spans="13:14" x14ac:dyDescent="0.2">
      <c r="M41" s="19">
        <v>37</v>
      </c>
      <c r="N41" s="19">
        <v>0.218</v>
      </c>
    </row>
    <row r="42" spans="13:14" x14ac:dyDescent="0.2">
      <c r="M42" s="19">
        <v>38</v>
      </c>
      <c r="N42" s="19">
        <v>0.215</v>
      </c>
    </row>
    <row r="43" spans="13:14" x14ac:dyDescent="0.2">
      <c r="M43" s="19">
        <v>39</v>
      </c>
      <c r="N43" s="19">
        <v>0.21299999999999999</v>
      </c>
    </row>
    <row r="44" spans="13:14" x14ac:dyDescent="0.2">
      <c r="M44" s="19">
        <v>40</v>
      </c>
      <c r="N44" s="19">
        <v>0.21</v>
      </c>
    </row>
  </sheetData>
  <mergeCells count="5">
    <mergeCell ref="A1:C2"/>
    <mergeCell ref="E1:G2"/>
    <mergeCell ref="I1:K2"/>
    <mergeCell ref="M1:N2"/>
    <mergeCell ref="P1:Q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V88"/>
  <sheetViews>
    <sheetView workbookViewId="0">
      <selection activeCell="I10" sqref="I10"/>
    </sheetView>
  </sheetViews>
  <sheetFormatPr defaultRowHeight="12.75" x14ac:dyDescent="0.2"/>
  <cols>
    <col min="9" max="9" width="10.5703125" customWidth="1"/>
  </cols>
  <sheetData>
    <row r="3" spans="1:22" ht="23.25" x14ac:dyDescent="0.2">
      <c r="A3" s="4" t="s">
        <v>310</v>
      </c>
    </row>
    <row r="4" spans="1:22" ht="13.5" thickBot="1" x14ac:dyDescent="0.25"/>
    <row r="5" spans="1:22" ht="26.25" thickBot="1" x14ac:dyDescent="0.25">
      <c r="A5" s="6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K5" s="3" t="s">
        <v>239</v>
      </c>
      <c r="L5" s="3" t="s">
        <v>240</v>
      </c>
      <c r="N5" s="3" t="s">
        <v>241</v>
      </c>
      <c r="O5" s="3" t="s">
        <v>241</v>
      </c>
      <c r="P5" s="3" t="s">
        <v>241</v>
      </c>
    </row>
    <row r="6" spans="1:22" ht="14.25" thickTop="1" thickBot="1" x14ac:dyDescent="0.25">
      <c r="A6" s="8">
        <v>1</v>
      </c>
      <c r="B6" s="9" t="s">
        <v>24</v>
      </c>
      <c r="C6" s="9" t="s">
        <v>25</v>
      </c>
      <c r="D6" s="9" t="s">
        <v>26</v>
      </c>
      <c r="E6" s="9" t="s">
        <v>27</v>
      </c>
      <c r="F6" s="9" t="s">
        <v>28</v>
      </c>
      <c r="G6" s="9" t="s">
        <v>29</v>
      </c>
      <c r="K6" s="3" t="s">
        <v>238</v>
      </c>
      <c r="L6" s="3" t="s">
        <v>238</v>
      </c>
      <c r="M6">
        <v>0.97499999999999998</v>
      </c>
      <c r="N6">
        <f>1-0.01/2</f>
        <v>0.995</v>
      </c>
      <c r="O6">
        <v>0.01</v>
      </c>
      <c r="P6">
        <v>0.01</v>
      </c>
      <c r="R6">
        <v>0</v>
      </c>
      <c r="S6">
        <v>0.95</v>
      </c>
      <c r="U6">
        <v>0</v>
      </c>
      <c r="V6">
        <v>0.97499999999999998</v>
      </c>
    </row>
    <row r="7" spans="1:22" ht="13.5" thickBot="1" x14ac:dyDescent="0.25">
      <c r="A7" s="8">
        <v>2</v>
      </c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35</v>
      </c>
      <c r="K7" s="3"/>
      <c r="L7" s="3"/>
      <c r="M7" s="3" t="s">
        <v>242</v>
      </c>
      <c r="N7" s="3" t="s">
        <v>242</v>
      </c>
      <c r="O7" s="3" t="s">
        <v>243</v>
      </c>
      <c r="P7" s="3" t="s">
        <v>317</v>
      </c>
      <c r="R7">
        <v>1.7290000000000001</v>
      </c>
      <c r="S7">
        <v>0.95</v>
      </c>
      <c r="U7">
        <f>M8</f>
        <v>2.0930240544083087</v>
      </c>
      <c r="V7">
        <v>0.97499999999999998</v>
      </c>
    </row>
    <row r="8" spans="1:22" ht="13.5" thickBot="1" x14ac:dyDescent="0.25">
      <c r="A8" s="8">
        <v>3</v>
      </c>
      <c r="B8" s="9" t="s">
        <v>36</v>
      </c>
      <c r="C8" s="9" t="s">
        <v>37</v>
      </c>
      <c r="D8" s="9" t="s">
        <v>38</v>
      </c>
      <c r="E8" s="9" t="s">
        <v>39</v>
      </c>
      <c r="F8" s="9" t="s">
        <v>40</v>
      </c>
      <c r="G8" s="9" t="s">
        <v>41</v>
      </c>
      <c r="J8">
        <v>-4</v>
      </c>
      <c r="K8">
        <f t="shared" ref="K8:K17" si="0">_xlfn.T.DIST(J8,19,FALSE)</f>
        <v>8.7509229562641848E-4</v>
      </c>
      <c r="L8">
        <f t="shared" ref="L8:L17" si="1">_xlfn.T.DIST(J8,19,TRUE)</f>
        <v>3.8309616861432268E-4</v>
      </c>
      <c r="M8">
        <f>_xlfn.T.INV(M6,19)</f>
        <v>2.0930240544083087</v>
      </c>
      <c r="N8">
        <f>_xlfn.T.INV(N6,19)</f>
        <v>2.860934606464979</v>
      </c>
      <c r="O8">
        <f>_xlfn.T.INV.2T(O6,19)</f>
        <v>2.8609346064649799</v>
      </c>
      <c r="P8">
        <f>TINV(0.01,19)</f>
        <v>2.8609346064649799</v>
      </c>
      <c r="R8">
        <v>1.7290000000000001</v>
      </c>
      <c r="S8">
        <v>0</v>
      </c>
      <c r="U8">
        <f>M8</f>
        <v>2.0930240544083087</v>
      </c>
      <c r="V8">
        <v>0</v>
      </c>
    </row>
    <row r="9" spans="1:22" ht="13.5" thickBot="1" x14ac:dyDescent="0.25">
      <c r="A9" s="8">
        <v>4</v>
      </c>
      <c r="B9" s="9" t="s">
        <v>278</v>
      </c>
      <c r="C9" s="9" t="s">
        <v>42</v>
      </c>
      <c r="D9" s="9" t="s">
        <v>43</v>
      </c>
      <c r="E9" s="9" t="s">
        <v>44</v>
      </c>
      <c r="F9" s="9" t="s">
        <v>45</v>
      </c>
      <c r="G9" s="9" t="s">
        <v>46</v>
      </c>
      <c r="J9">
        <v>-3.9</v>
      </c>
      <c r="K9">
        <f t="shared" si="0"/>
        <v>1.099521084780419E-3</v>
      </c>
      <c r="L9">
        <f t="shared" si="1"/>
        <v>4.8140488322452406E-4</v>
      </c>
    </row>
    <row r="10" spans="1:22" ht="13.5" thickBot="1" x14ac:dyDescent="0.25">
      <c r="A10" s="8">
        <v>5</v>
      </c>
      <c r="B10" s="9" t="s">
        <v>279</v>
      </c>
      <c r="C10" s="9" t="s">
        <v>47</v>
      </c>
      <c r="D10" s="9" t="s">
        <v>48</v>
      </c>
      <c r="E10" s="9" t="s">
        <v>49</v>
      </c>
      <c r="F10" s="9" t="s">
        <v>50</v>
      </c>
      <c r="G10" s="9" t="s">
        <v>51</v>
      </c>
      <c r="J10">
        <v>-3.8</v>
      </c>
      <c r="K10">
        <f t="shared" si="0"/>
        <v>1.380611911827563E-3</v>
      </c>
      <c r="L10">
        <f t="shared" si="1"/>
        <v>6.0488625338122931E-4</v>
      </c>
    </row>
    <row r="11" spans="1:22" ht="13.5" thickBot="1" x14ac:dyDescent="0.25">
      <c r="A11" s="8">
        <v>6</v>
      </c>
      <c r="B11" s="9" t="s">
        <v>280</v>
      </c>
      <c r="C11" s="9" t="s">
        <v>52</v>
      </c>
      <c r="D11" s="9" t="s">
        <v>53</v>
      </c>
      <c r="E11" s="9" t="s">
        <v>54</v>
      </c>
      <c r="F11" s="9" t="s">
        <v>55</v>
      </c>
      <c r="G11" s="9" t="s">
        <v>56</v>
      </c>
      <c r="J11">
        <v>-3.7</v>
      </c>
      <c r="K11">
        <f t="shared" si="0"/>
        <v>1.7321484039813681E-3</v>
      </c>
      <c r="L11">
        <f t="shared" si="1"/>
        <v>7.5987199904925171E-4</v>
      </c>
    </row>
    <row r="12" spans="1:22" ht="13.5" thickBot="1" x14ac:dyDescent="0.25">
      <c r="A12" s="8">
        <v>7</v>
      </c>
      <c r="B12" s="9" t="s">
        <v>281</v>
      </c>
      <c r="C12" s="9" t="s">
        <v>57</v>
      </c>
      <c r="D12" s="9" t="s">
        <v>58</v>
      </c>
      <c r="E12" s="9" t="s">
        <v>59</v>
      </c>
      <c r="F12" s="9" t="s">
        <v>60</v>
      </c>
      <c r="G12" s="9" t="s">
        <v>61</v>
      </c>
      <c r="J12">
        <v>-3.6</v>
      </c>
      <c r="K12">
        <f t="shared" si="0"/>
        <v>2.1710338625362965E-3</v>
      </c>
      <c r="L12">
        <f t="shared" si="1"/>
        <v>9.5422343074153795E-4</v>
      </c>
    </row>
    <row r="13" spans="1:22" ht="13.5" thickBot="1" x14ac:dyDescent="0.25">
      <c r="A13" s="8">
        <v>8</v>
      </c>
      <c r="B13" s="9" t="s">
        <v>282</v>
      </c>
      <c r="C13" s="9" t="s">
        <v>62</v>
      </c>
      <c r="D13" s="9" t="s">
        <v>63</v>
      </c>
      <c r="E13" s="9" t="s">
        <v>64</v>
      </c>
      <c r="F13" s="9" t="s">
        <v>65</v>
      </c>
      <c r="G13" s="9" t="s">
        <v>66</v>
      </c>
      <c r="J13">
        <v>-3.5</v>
      </c>
      <c r="K13">
        <f t="shared" si="0"/>
        <v>2.7179038385071342E-3</v>
      </c>
      <c r="L13">
        <f t="shared" si="1"/>
        <v>1.1976733448414057E-3</v>
      </c>
    </row>
    <row r="14" spans="1:22" ht="13.5" thickBot="1" x14ac:dyDescent="0.25">
      <c r="A14" s="8">
        <v>9</v>
      </c>
      <c r="B14" s="9" t="s">
        <v>283</v>
      </c>
      <c r="C14" s="9" t="s">
        <v>67</v>
      </c>
      <c r="D14" s="9" t="s">
        <v>68</v>
      </c>
      <c r="E14" s="9" t="s">
        <v>69</v>
      </c>
      <c r="F14" s="9" t="s">
        <v>70</v>
      </c>
      <c r="G14" s="9" t="s">
        <v>71</v>
      </c>
      <c r="J14">
        <v>-3.4</v>
      </c>
      <c r="K14">
        <f t="shared" si="0"/>
        <v>3.3978234145717323E-3</v>
      </c>
      <c r="L14">
        <f t="shared" si="1"/>
        <v>1.502233406739939E-3</v>
      </c>
    </row>
    <row r="15" spans="1:22" ht="13.5" thickBot="1" x14ac:dyDescent="0.25">
      <c r="A15" s="8">
        <v>10</v>
      </c>
      <c r="B15" s="9" t="s">
        <v>284</v>
      </c>
      <c r="C15" s="9" t="s">
        <v>72</v>
      </c>
      <c r="D15" s="9" t="s">
        <v>73</v>
      </c>
      <c r="E15" s="9" t="s">
        <v>74</v>
      </c>
      <c r="F15" s="9" t="s">
        <v>75</v>
      </c>
      <c r="G15" s="9" t="s">
        <v>76</v>
      </c>
      <c r="J15">
        <v>-3.3</v>
      </c>
      <c r="K15">
        <f t="shared" si="0"/>
        <v>4.2410671948171644E-3</v>
      </c>
      <c r="L15">
        <f t="shared" si="1"/>
        <v>1.8826754382561298E-3</v>
      </c>
    </row>
    <row r="16" spans="1:22" ht="13.5" thickBot="1" x14ac:dyDescent="0.25">
      <c r="A16" s="8">
        <v>11</v>
      </c>
      <c r="B16" s="9" t="s">
        <v>285</v>
      </c>
      <c r="C16" s="9" t="s">
        <v>77</v>
      </c>
      <c r="D16" s="9" t="s">
        <v>78</v>
      </c>
      <c r="E16" s="9" t="s">
        <v>79</v>
      </c>
      <c r="F16" s="9" t="s">
        <v>80</v>
      </c>
      <c r="G16" s="9" t="s">
        <v>81</v>
      </c>
      <c r="J16">
        <v>-3.2</v>
      </c>
      <c r="K16">
        <f t="shared" si="0"/>
        <v>5.2839733789948277E-3</v>
      </c>
      <c r="L16">
        <f t="shared" si="1"/>
        <v>2.3570945141315946E-3</v>
      </c>
    </row>
    <row r="17" spans="1:12" ht="13.5" thickBot="1" x14ac:dyDescent="0.25">
      <c r="A17" s="8">
        <v>12</v>
      </c>
      <c r="B17" s="9" t="s">
        <v>286</v>
      </c>
      <c r="C17" s="9" t="s">
        <v>82</v>
      </c>
      <c r="D17" s="9" t="s">
        <v>83</v>
      </c>
      <c r="E17" s="9" t="s">
        <v>84</v>
      </c>
      <c r="F17" s="9" t="s">
        <v>85</v>
      </c>
      <c r="G17" s="9" t="s">
        <v>86</v>
      </c>
      <c r="J17">
        <v>-3.1</v>
      </c>
      <c r="K17">
        <f t="shared" si="0"/>
        <v>6.5698541102109697E-3</v>
      </c>
      <c r="L17">
        <f t="shared" si="1"/>
        <v>2.9475604739453748E-3</v>
      </c>
    </row>
    <row r="18" spans="1:12" ht="13.5" thickBot="1" x14ac:dyDescent="0.25">
      <c r="A18" s="8">
        <v>13</v>
      </c>
      <c r="B18" s="9" t="s">
        <v>287</v>
      </c>
      <c r="C18" s="9" t="s">
        <v>87</v>
      </c>
      <c r="D18" s="9" t="s">
        <v>88</v>
      </c>
      <c r="E18" s="9" t="s">
        <v>89</v>
      </c>
      <c r="F18" s="9" t="s">
        <v>90</v>
      </c>
      <c r="G18" s="9" t="s">
        <v>91</v>
      </c>
      <c r="J18">
        <v>-3</v>
      </c>
      <c r="K18">
        <f t="shared" ref="K18:K48" si="2">_xlfn.T.DIST(J18,19,FALSE)</f>
        <v>8.1499320978896585E-3</v>
      </c>
      <c r="L18">
        <f>_xlfn.T.DIST(J18,19,TRUE)</f>
        <v>3.680862091934323E-3</v>
      </c>
    </row>
    <row r="19" spans="1:12" ht="13.5" thickBot="1" x14ac:dyDescent="0.25">
      <c r="A19" s="8">
        <v>14</v>
      </c>
      <c r="B19" s="9" t="s">
        <v>288</v>
      </c>
      <c r="C19" s="9" t="s">
        <v>92</v>
      </c>
      <c r="D19" s="9" t="s">
        <v>93</v>
      </c>
      <c r="E19" s="9" t="s">
        <v>94</v>
      </c>
      <c r="F19" s="9" t="s">
        <v>95</v>
      </c>
      <c r="G19" s="9" t="s">
        <v>96</v>
      </c>
      <c r="J19">
        <v>-2.9</v>
      </c>
      <c r="K19">
        <f t="shared" si="2"/>
        <v>1.0084258001938334E-2</v>
      </c>
      <c r="L19">
        <f t="shared" ref="L19:L78" si="3">_xlfn.T.DIST(J19,19,TRUE)</f>
        <v>4.5893444002377479E-3</v>
      </c>
    </row>
    <row r="20" spans="1:12" ht="13.5" thickBot="1" x14ac:dyDescent="0.25">
      <c r="A20" s="8">
        <v>15</v>
      </c>
      <c r="B20" s="9" t="s">
        <v>289</v>
      </c>
      <c r="C20" s="9" t="s">
        <v>97</v>
      </c>
      <c r="D20" s="9" t="s">
        <v>98</v>
      </c>
      <c r="E20" s="9" t="s">
        <v>99</v>
      </c>
      <c r="F20" s="9" t="s">
        <v>100</v>
      </c>
      <c r="G20" s="9" t="s">
        <v>101</v>
      </c>
      <c r="J20">
        <v>-2.8</v>
      </c>
      <c r="K20">
        <f t="shared" si="2"/>
        <v>1.2442544104229521E-2</v>
      </c>
      <c r="L20">
        <f t="shared" si="3"/>
        <v>5.7118341900502367E-3</v>
      </c>
    </row>
    <row r="21" spans="1:12" ht="13.5" thickBot="1" x14ac:dyDescent="0.25">
      <c r="A21" s="8">
        <v>16</v>
      </c>
      <c r="B21" s="9" t="s">
        <v>290</v>
      </c>
      <c r="C21" s="9" t="s">
        <v>102</v>
      </c>
      <c r="D21" s="9" t="s">
        <v>103</v>
      </c>
      <c r="E21" s="9" t="s">
        <v>104</v>
      </c>
      <c r="F21" s="9" t="s">
        <v>105</v>
      </c>
      <c r="G21" s="9" t="s">
        <v>106</v>
      </c>
      <c r="J21">
        <v>-2.7</v>
      </c>
      <c r="K21">
        <f t="shared" si="2"/>
        <v>1.5304827630054169E-2</v>
      </c>
      <c r="L21">
        <f t="shared" si="3"/>
        <v>7.0946411840536331E-3</v>
      </c>
    </row>
    <row r="22" spans="1:12" ht="13.5" thickBot="1" x14ac:dyDescent="0.25">
      <c r="A22" s="8">
        <v>17</v>
      </c>
      <c r="B22" s="9" t="s">
        <v>291</v>
      </c>
      <c r="C22" s="9" t="s">
        <v>107</v>
      </c>
      <c r="D22" s="9" t="s">
        <v>108</v>
      </c>
      <c r="E22" s="9" t="s">
        <v>109</v>
      </c>
      <c r="F22" s="9" t="s">
        <v>110</v>
      </c>
      <c r="G22" s="9" t="s">
        <v>111</v>
      </c>
      <c r="J22">
        <v>-2.6</v>
      </c>
      <c r="K22">
        <f t="shared" si="2"/>
        <v>1.8761852481682013E-2</v>
      </c>
      <c r="L22">
        <f t="shared" si="3"/>
        <v>8.792612495112517E-3</v>
      </c>
    </row>
    <row r="23" spans="1:12" ht="13.5" thickBot="1" x14ac:dyDescent="0.25">
      <c r="A23" s="8">
        <v>18</v>
      </c>
      <c r="B23" s="9" t="s">
        <v>292</v>
      </c>
      <c r="C23" s="9" t="s">
        <v>112</v>
      </c>
      <c r="D23" s="9" t="s">
        <v>113</v>
      </c>
      <c r="E23" s="9" t="s">
        <v>114</v>
      </c>
      <c r="F23" s="9" t="s">
        <v>115</v>
      </c>
      <c r="G23" s="9" t="s">
        <v>116</v>
      </c>
      <c r="J23">
        <v>-2.5</v>
      </c>
      <c r="K23">
        <f t="shared" si="2"/>
        <v>2.2915032590837176E-2</v>
      </c>
      <c r="L23">
        <f t="shared" si="3"/>
        <v>1.0870205584198721E-2</v>
      </c>
    </row>
    <row r="24" spans="1:12" ht="13.5" thickBot="1" x14ac:dyDescent="0.25">
      <c r="A24" s="8">
        <v>19</v>
      </c>
      <c r="B24" s="9" t="s">
        <v>293</v>
      </c>
      <c r="C24" s="9" t="s">
        <v>117</v>
      </c>
      <c r="D24" s="9" t="s">
        <v>118</v>
      </c>
      <c r="E24" s="30" t="s">
        <v>119</v>
      </c>
      <c r="F24" s="9" t="s">
        <v>120</v>
      </c>
      <c r="G24" s="30" t="s">
        <v>121</v>
      </c>
      <c r="J24">
        <v>-2.4</v>
      </c>
      <c r="K24">
        <f t="shared" si="2"/>
        <v>2.787583596925066E-2</v>
      </c>
      <c r="L24">
        <f t="shared" si="3"/>
        <v>1.3402530020309488E-2</v>
      </c>
    </row>
    <row r="25" spans="1:12" ht="13.5" thickBot="1" x14ac:dyDescent="0.25">
      <c r="A25" s="8">
        <v>20</v>
      </c>
      <c r="B25" s="9" t="s">
        <v>294</v>
      </c>
      <c r="C25" s="9" t="s">
        <v>122</v>
      </c>
      <c r="D25" s="9" t="s">
        <v>123</v>
      </c>
      <c r="E25" s="9" t="s">
        <v>124</v>
      </c>
      <c r="F25" s="9" t="s">
        <v>125</v>
      </c>
      <c r="G25" s="9" t="s">
        <v>126</v>
      </c>
      <c r="J25">
        <v>-2.2999999999999998</v>
      </c>
      <c r="K25">
        <f t="shared" si="2"/>
        <v>3.3764409261344761E-2</v>
      </c>
      <c r="L25">
        <f t="shared" si="3"/>
        <v>1.6476291231697457E-2</v>
      </c>
    </row>
    <row r="26" spans="1:12" ht="13.5" thickBot="1" x14ac:dyDescent="0.25">
      <c r="A26" s="8">
        <v>21</v>
      </c>
      <c r="B26" s="9" t="s">
        <v>295</v>
      </c>
      <c r="C26" s="9" t="s">
        <v>127</v>
      </c>
      <c r="D26" s="9" t="s">
        <v>128</v>
      </c>
      <c r="E26" s="9" t="s">
        <v>129</v>
      </c>
      <c r="F26" s="9" t="s">
        <v>130</v>
      </c>
      <c r="G26" s="9" t="s">
        <v>131</v>
      </c>
      <c r="J26">
        <v>-2.2000000000000002</v>
      </c>
      <c r="K26">
        <f t="shared" si="2"/>
        <v>4.0707252694347502E-2</v>
      </c>
      <c r="L26">
        <f t="shared" si="3"/>
        <v>2.0190550823087076E-2</v>
      </c>
    </row>
    <row r="27" spans="1:12" ht="13.5" thickBot="1" x14ac:dyDescent="0.25">
      <c r="A27" s="8">
        <v>22</v>
      </c>
      <c r="B27" s="9" t="s">
        <v>296</v>
      </c>
      <c r="C27" s="9" t="s">
        <v>132</v>
      </c>
      <c r="D27" s="9" t="s">
        <v>133</v>
      </c>
      <c r="E27" s="9" t="s">
        <v>134</v>
      </c>
      <c r="F27" s="9" t="s">
        <v>135</v>
      </c>
      <c r="G27" s="9" t="s">
        <v>136</v>
      </c>
      <c r="J27">
        <v>-2.1</v>
      </c>
      <c r="K27">
        <f t="shared" si="2"/>
        <v>4.8833760265773837E-2</v>
      </c>
      <c r="L27">
        <f t="shared" si="3"/>
        <v>2.4657199121636712E-2</v>
      </c>
    </row>
    <row r="28" spans="1:12" ht="13.5" thickBot="1" x14ac:dyDescent="0.25">
      <c r="A28" s="8">
        <v>23</v>
      </c>
      <c r="B28" s="9" t="s">
        <v>296</v>
      </c>
      <c r="C28" s="9" t="s">
        <v>137</v>
      </c>
      <c r="D28" s="9" t="s">
        <v>138</v>
      </c>
      <c r="E28" s="9" t="s">
        <v>139</v>
      </c>
      <c r="F28" s="9" t="s">
        <v>140</v>
      </c>
      <c r="G28" s="9" t="s">
        <v>141</v>
      </c>
      <c r="J28">
        <v>-2</v>
      </c>
      <c r="K28">
        <f t="shared" si="2"/>
        <v>5.8271465915450411E-2</v>
      </c>
      <c r="L28">
        <f t="shared" si="3"/>
        <v>3.0001018193049178E-2</v>
      </c>
    </row>
    <row r="29" spans="1:12" ht="13.5" thickBot="1" x14ac:dyDescent="0.25">
      <c r="A29" s="8">
        <v>24</v>
      </c>
      <c r="B29" s="9" t="s">
        <v>297</v>
      </c>
      <c r="C29" s="9" t="s">
        <v>142</v>
      </c>
      <c r="D29" s="9" t="s">
        <v>143</v>
      </c>
      <c r="E29" s="9" t="s">
        <v>144</v>
      </c>
      <c r="F29" s="9" t="s">
        <v>145</v>
      </c>
      <c r="G29" s="9" t="s">
        <v>146</v>
      </c>
      <c r="J29">
        <v>-1.9</v>
      </c>
      <c r="K29">
        <f t="shared" si="2"/>
        <v>6.9139889378201369E-2</v>
      </c>
      <c r="L29">
        <f t="shared" si="3"/>
        <v>3.6359200042506042E-2</v>
      </c>
    </row>
    <row r="30" spans="1:12" ht="13.5" thickBot="1" x14ac:dyDescent="0.25">
      <c r="A30" s="8">
        <v>25</v>
      </c>
      <c r="B30" s="9" t="s">
        <v>298</v>
      </c>
      <c r="C30" s="9" t="s">
        <v>147</v>
      </c>
      <c r="D30" s="9" t="s">
        <v>148</v>
      </c>
      <c r="E30" s="9" t="s">
        <v>149</v>
      </c>
      <c r="F30" s="9" t="s">
        <v>150</v>
      </c>
      <c r="G30" s="9" t="s">
        <v>151</v>
      </c>
      <c r="J30">
        <v>-1.8</v>
      </c>
      <c r="K30">
        <f t="shared" si="2"/>
        <v>8.1542960461933309E-2</v>
      </c>
      <c r="L30">
        <f t="shared" si="3"/>
        <v>4.3880178053601879E-2</v>
      </c>
    </row>
    <row r="31" spans="1:12" ht="13.5" thickBot="1" x14ac:dyDescent="0.25">
      <c r="A31" s="8">
        <v>26</v>
      </c>
      <c r="B31" s="9" t="s">
        <v>298</v>
      </c>
      <c r="C31" s="9" t="s">
        <v>152</v>
      </c>
      <c r="D31" s="9" t="s">
        <v>153</v>
      </c>
      <c r="E31" s="9" t="s">
        <v>154</v>
      </c>
      <c r="F31" s="9" t="s">
        <v>155</v>
      </c>
      <c r="G31" s="9" t="s">
        <v>156</v>
      </c>
      <c r="J31">
        <v>-1.7</v>
      </c>
      <c r="K31">
        <f t="shared" si="2"/>
        <v>9.5560120369123938E-2</v>
      </c>
      <c r="L31">
        <f t="shared" si="3"/>
        <v>5.2721633294013373E-2</v>
      </c>
    </row>
    <row r="32" spans="1:12" ht="13.5" thickBot="1" x14ac:dyDescent="0.25">
      <c r="A32" s="8">
        <v>27</v>
      </c>
      <c r="B32" s="9" t="s">
        <v>299</v>
      </c>
      <c r="C32" s="9" t="s">
        <v>157</v>
      </c>
      <c r="D32" s="9" t="s">
        <v>158</v>
      </c>
      <c r="E32" s="9" t="s">
        <v>159</v>
      </c>
      <c r="F32" s="9" t="s">
        <v>160</v>
      </c>
      <c r="G32" s="9" t="s">
        <v>161</v>
      </c>
      <c r="J32">
        <v>-1.6</v>
      </c>
      <c r="K32">
        <f t="shared" si="2"/>
        <v>0.11123635223869489</v>
      </c>
      <c r="L32">
        <f t="shared" si="3"/>
        <v>6.3047554593580094E-2</v>
      </c>
    </row>
    <row r="33" spans="1:12" ht="13.5" thickBot="1" x14ac:dyDescent="0.25">
      <c r="A33" s="8">
        <v>28</v>
      </c>
      <c r="B33" s="9" t="s">
        <v>299</v>
      </c>
      <c r="C33" s="9" t="s">
        <v>162</v>
      </c>
      <c r="D33" s="9" t="s">
        <v>163</v>
      </c>
      <c r="E33" s="9" t="s">
        <v>164</v>
      </c>
      <c r="F33" s="9" t="s">
        <v>165</v>
      </c>
      <c r="G33" s="9" t="s">
        <v>166</v>
      </c>
      <c r="J33">
        <v>-1.5</v>
      </c>
      <c r="K33">
        <f t="shared" si="2"/>
        <v>0.1285715737864549</v>
      </c>
      <c r="L33">
        <f t="shared" si="3"/>
        <v>7.5024265371135851E-2</v>
      </c>
    </row>
    <row r="34" spans="1:12" ht="13.5" thickBot="1" x14ac:dyDescent="0.25">
      <c r="A34" s="8">
        <v>29</v>
      </c>
      <c r="B34" s="9" t="s">
        <v>300</v>
      </c>
      <c r="C34" s="9" t="s">
        <v>167</v>
      </c>
      <c r="D34" s="9" t="s">
        <v>168</v>
      </c>
      <c r="E34" s="9" t="s">
        <v>169</v>
      </c>
      <c r="F34" s="9" t="s">
        <v>170</v>
      </c>
      <c r="G34" s="9" t="s">
        <v>171</v>
      </c>
      <c r="J34">
        <v>-1.4</v>
      </c>
      <c r="K34">
        <f t="shared" si="2"/>
        <v>0.14751001958969082</v>
      </c>
      <c r="L34">
        <f t="shared" si="3"/>
        <v>8.8815383165025658E-2</v>
      </c>
    </row>
    <row r="35" spans="1:12" ht="13.5" thickBot="1" x14ac:dyDescent="0.25">
      <c r="A35" s="8">
        <v>30</v>
      </c>
      <c r="B35" s="9" t="s">
        <v>300</v>
      </c>
      <c r="C35" s="9" t="s">
        <v>172</v>
      </c>
      <c r="D35" s="9" t="s">
        <v>173</v>
      </c>
      <c r="E35" s="9" t="s">
        <v>174</v>
      </c>
      <c r="F35" s="9" t="s">
        <v>175</v>
      </c>
      <c r="G35" s="9" t="s">
        <v>176</v>
      </c>
      <c r="J35">
        <v>-1.3</v>
      </c>
      <c r="K35">
        <f t="shared" si="2"/>
        <v>0.1679304288839252</v>
      </c>
      <c r="L35">
        <f t="shared" si="3"/>
        <v>0.1045757501486639</v>
      </c>
    </row>
    <row r="36" spans="1:12" ht="13.5" thickBot="1" x14ac:dyDescent="0.25">
      <c r="A36" s="8">
        <v>35</v>
      </c>
      <c r="B36" s="9" t="s">
        <v>301</v>
      </c>
      <c r="C36" s="9" t="s">
        <v>177</v>
      </c>
      <c r="D36" s="9" t="s">
        <v>178</v>
      </c>
      <c r="E36" s="9" t="s">
        <v>179</v>
      </c>
      <c r="F36" s="9" t="s">
        <v>180</v>
      </c>
      <c r="G36" s="9" t="s">
        <v>181</v>
      </c>
      <c r="I36" s="3"/>
      <c r="J36">
        <v>-1.2</v>
      </c>
      <c r="K36">
        <f t="shared" si="2"/>
        <v>0.18963800993470459</v>
      </c>
      <c r="L36">
        <f t="shared" si="3"/>
        <v>0.12244446266039902</v>
      </c>
    </row>
    <row r="37" spans="1:12" ht="13.5" thickBot="1" x14ac:dyDescent="0.25">
      <c r="A37" s="8">
        <v>40</v>
      </c>
      <c r="B37" s="9" t="s">
        <v>302</v>
      </c>
      <c r="C37" s="9" t="s">
        <v>182</v>
      </c>
      <c r="D37" s="9" t="s">
        <v>183</v>
      </c>
      <c r="E37" s="9" t="s">
        <v>184</v>
      </c>
      <c r="F37" s="9" t="s">
        <v>185</v>
      </c>
      <c r="G37" s="9" t="s">
        <v>186</v>
      </c>
      <c r="J37">
        <v>-1.1000000000000001</v>
      </c>
      <c r="K37">
        <f t="shared" si="2"/>
        <v>0.2123592430551835</v>
      </c>
      <c r="L37">
        <f t="shared" si="3"/>
        <v>0.14253723010269753</v>
      </c>
    </row>
    <row r="38" spans="1:12" ht="13.5" thickBot="1" x14ac:dyDescent="0.25">
      <c r="A38" s="8">
        <v>45</v>
      </c>
      <c r="B38" s="9" t="s">
        <v>303</v>
      </c>
      <c r="C38" s="9" t="s">
        <v>187</v>
      </c>
      <c r="D38" s="9" t="s">
        <v>188</v>
      </c>
      <c r="E38" s="9" t="s">
        <v>189</v>
      </c>
      <c r="F38" s="9" t="s">
        <v>190</v>
      </c>
      <c r="G38" s="9" t="s">
        <v>191</v>
      </c>
      <c r="I38" s="27"/>
      <c r="J38">
        <v>-1</v>
      </c>
      <c r="K38">
        <f t="shared" si="2"/>
        <v>0.2357405797052903</v>
      </c>
      <c r="L38">
        <f t="shared" si="3"/>
        <v>0.16493840046056246</v>
      </c>
    </row>
    <row r="39" spans="1:12" ht="13.5" thickBot="1" x14ac:dyDescent="0.25">
      <c r="A39" s="8">
        <v>50</v>
      </c>
      <c r="B39" s="9" t="s">
        <v>304</v>
      </c>
      <c r="C39" s="9" t="s">
        <v>192</v>
      </c>
      <c r="D39" s="9" t="s">
        <v>193</v>
      </c>
      <c r="E39" s="9" t="s">
        <v>194</v>
      </c>
      <c r="F39" s="9" t="s">
        <v>195</v>
      </c>
      <c r="G39" s="9" t="s">
        <v>196</v>
      </c>
      <c r="J39">
        <v>-0.9</v>
      </c>
      <c r="K39">
        <f t="shared" si="2"/>
        <v>0.25935196834969348</v>
      </c>
      <c r="L39">
        <f t="shared" si="3"/>
        <v>0.18969309019810204</v>
      </c>
    </row>
    <row r="40" spans="1:12" ht="13.5" thickBot="1" x14ac:dyDescent="0.25">
      <c r="A40" s="8">
        <v>55</v>
      </c>
      <c r="B40" s="9" t="s">
        <v>304</v>
      </c>
      <c r="C40" s="9" t="s">
        <v>197</v>
      </c>
      <c r="D40" s="9" t="s">
        <v>198</v>
      </c>
      <c r="E40" s="9" t="s">
        <v>199</v>
      </c>
      <c r="F40" s="9" t="s">
        <v>200</v>
      </c>
      <c r="G40" s="9" t="s">
        <v>201</v>
      </c>
      <c r="J40">
        <v>-0.8</v>
      </c>
      <c r="K40">
        <f t="shared" si="2"/>
        <v>0.28269587358828024</v>
      </c>
      <c r="L40">
        <f t="shared" si="3"/>
        <v>0.21679993731913483</v>
      </c>
    </row>
    <row r="41" spans="1:12" ht="13.5" thickBot="1" x14ac:dyDescent="0.25">
      <c r="A41" s="8">
        <v>60</v>
      </c>
      <c r="B41" s="9" t="s">
        <v>305</v>
      </c>
      <c r="C41" s="9" t="s">
        <v>202</v>
      </c>
      <c r="D41" s="9" t="s">
        <v>203</v>
      </c>
      <c r="E41" s="9" t="s">
        <v>204</v>
      </c>
      <c r="F41" s="9" t="s">
        <v>205</v>
      </c>
      <c r="G41" s="9" t="s">
        <v>206</v>
      </c>
      <c r="J41">
        <v>-0.7</v>
      </c>
      <c r="K41">
        <f t="shared" si="2"/>
        <v>0.30522205540888397</v>
      </c>
      <c r="L41">
        <f t="shared" si="3"/>
        <v>0.24620504411246857</v>
      </c>
    </row>
    <row r="42" spans="1:12" ht="13.5" thickBot="1" x14ac:dyDescent="0.25">
      <c r="A42" s="8">
        <v>70</v>
      </c>
      <c r="B42" s="9" t="s">
        <v>306</v>
      </c>
      <c r="C42" s="9" t="s">
        <v>207</v>
      </c>
      <c r="D42" s="9" t="s">
        <v>208</v>
      </c>
      <c r="E42" s="9" t="s">
        <v>209</v>
      </c>
      <c r="F42" s="9" t="s">
        <v>210</v>
      </c>
      <c r="G42" s="9" t="s">
        <v>211</v>
      </c>
      <c r="J42">
        <v>-0.6</v>
      </c>
      <c r="K42">
        <f t="shared" si="2"/>
        <v>0.32634786367331781</v>
      </c>
      <c r="L42">
        <f t="shared" si="3"/>
        <v>0.2777976779760209</v>
      </c>
    </row>
    <row r="43" spans="1:12" ht="13.5" thickBot="1" x14ac:dyDescent="0.25">
      <c r="A43" s="8">
        <v>80</v>
      </c>
      <c r="B43" s="9" t="s">
        <v>306</v>
      </c>
      <c r="C43" s="9" t="s">
        <v>212</v>
      </c>
      <c r="D43" s="9" t="s">
        <v>213</v>
      </c>
      <c r="E43" s="9" t="s">
        <v>214</v>
      </c>
      <c r="F43" s="9" t="s">
        <v>215</v>
      </c>
      <c r="G43" s="9" t="s">
        <v>216</v>
      </c>
      <c r="J43">
        <v>-0.5</v>
      </c>
      <c r="K43">
        <f t="shared" si="2"/>
        <v>0.34548322530329595</v>
      </c>
      <c r="L43">
        <f t="shared" si="3"/>
        <v>0.31140824564322089</v>
      </c>
    </row>
    <row r="44" spans="1:12" ht="13.5" thickBot="1" x14ac:dyDescent="0.25">
      <c r="A44" s="8">
        <v>90</v>
      </c>
      <c r="B44" s="9" t="s">
        <v>307</v>
      </c>
      <c r="C44" s="9" t="s">
        <v>217</v>
      </c>
      <c r="D44" s="9" t="s">
        <v>218</v>
      </c>
      <c r="E44" s="9" t="s">
        <v>219</v>
      </c>
      <c r="F44" s="9" t="s">
        <v>220</v>
      </c>
      <c r="G44" s="9" t="s">
        <v>221</v>
      </c>
      <c r="J44">
        <v>-0.4</v>
      </c>
      <c r="K44">
        <f t="shared" si="2"/>
        <v>0.36205892397661432</v>
      </c>
      <c r="L44">
        <f t="shared" si="3"/>
        <v>0.34680894468480711</v>
      </c>
    </row>
    <row r="45" spans="1:12" ht="13.5" thickBot="1" x14ac:dyDescent="0.25">
      <c r="A45" s="8">
        <v>100</v>
      </c>
      <c r="B45" s="9" t="s">
        <v>307</v>
      </c>
      <c r="C45" s="9" t="s">
        <v>222</v>
      </c>
      <c r="D45" s="9" t="s">
        <v>223</v>
      </c>
      <c r="E45" s="9" t="s">
        <v>224</v>
      </c>
      <c r="F45" s="9" t="s">
        <v>225</v>
      </c>
      <c r="G45" s="9" t="s">
        <v>226</v>
      </c>
      <c r="J45">
        <v>-0.3</v>
      </c>
      <c r="K45">
        <f t="shared" si="2"/>
        <v>0.37555627245627343</v>
      </c>
      <c r="L45">
        <f t="shared" si="3"/>
        <v>0.38371733016963178</v>
      </c>
    </row>
    <row r="46" spans="1:12" ht="13.5" thickBot="1" x14ac:dyDescent="0.25">
      <c r="A46" s="8">
        <v>120</v>
      </c>
      <c r="B46" s="9" t="s">
        <v>308</v>
      </c>
      <c r="C46" s="9" t="s">
        <v>227</v>
      </c>
      <c r="D46" s="9" t="s">
        <v>228</v>
      </c>
      <c r="E46" s="9" t="s">
        <v>229</v>
      </c>
      <c r="F46" s="9" t="s">
        <v>230</v>
      </c>
      <c r="G46" s="9" t="s">
        <v>231</v>
      </c>
      <c r="J46">
        <v>-0.2</v>
      </c>
      <c r="K46">
        <f t="shared" si="2"/>
        <v>0.38553593443319562</v>
      </c>
      <c r="L46">
        <f t="shared" si="3"/>
        <v>0.42180282561175847</v>
      </c>
    </row>
    <row r="47" spans="1:12" ht="13.5" thickBot="1" x14ac:dyDescent="0.25">
      <c r="A47" s="10" t="s">
        <v>232</v>
      </c>
      <c r="B47" s="9" t="s">
        <v>309</v>
      </c>
      <c r="C47" s="9" t="s">
        <v>233</v>
      </c>
      <c r="D47" s="9" t="s">
        <v>234</v>
      </c>
      <c r="E47" s="26" t="s">
        <v>235</v>
      </c>
      <c r="F47" s="9" t="s">
        <v>236</v>
      </c>
      <c r="G47" s="9" t="s">
        <v>237</v>
      </c>
      <c r="J47">
        <v>-0.1</v>
      </c>
      <c r="K47">
        <f t="shared" si="2"/>
        <v>0.39166353119535768</v>
      </c>
      <c r="L47">
        <f t="shared" si="3"/>
        <v>0.46069597488262726</v>
      </c>
    </row>
    <row r="48" spans="1:12" x14ac:dyDescent="0.2">
      <c r="J48">
        <v>0</v>
      </c>
      <c r="K48">
        <f t="shared" si="2"/>
        <v>0.39372980729260365</v>
      </c>
      <c r="L48">
        <f t="shared" si="3"/>
        <v>0.5</v>
      </c>
    </row>
    <row r="49" spans="10:12" x14ac:dyDescent="0.2">
      <c r="J49">
        <v>0.1</v>
      </c>
      <c r="K49">
        <f t="shared" ref="K49:K78" si="4">_xlfn.T.DIST(J49,19,FALSE)</f>
        <v>0.39166353119535768</v>
      </c>
      <c r="L49">
        <f t="shared" si="3"/>
        <v>0.53930402511737274</v>
      </c>
    </row>
    <row r="50" spans="10:12" x14ac:dyDescent="0.2">
      <c r="J50">
        <v>0.2</v>
      </c>
      <c r="K50">
        <f t="shared" si="4"/>
        <v>0.38553593443319562</v>
      </c>
      <c r="L50">
        <f t="shared" si="3"/>
        <v>0.57819717438824147</v>
      </c>
    </row>
    <row r="51" spans="10:12" x14ac:dyDescent="0.2">
      <c r="J51">
        <v>0.3</v>
      </c>
      <c r="K51">
        <f t="shared" si="4"/>
        <v>0.37555627245627343</v>
      </c>
      <c r="L51">
        <f t="shared" si="3"/>
        <v>0.61628266983036828</v>
      </c>
    </row>
    <row r="52" spans="10:12" x14ac:dyDescent="0.2">
      <c r="J52">
        <v>0.4</v>
      </c>
      <c r="K52">
        <f t="shared" si="4"/>
        <v>0.36205892397661432</v>
      </c>
      <c r="L52">
        <f t="shared" si="3"/>
        <v>0.65319105531519295</v>
      </c>
    </row>
    <row r="53" spans="10:12" x14ac:dyDescent="0.2">
      <c r="J53">
        <v>0.5</v>
      </c>
      <c r="K53">
        <f t="shared" si="4"/>
        <v>0.34548322530329595</v>
      </c>
      <c r="L53">
        <f t="shared" si="3"/>
        <v>0.68859175435677911</v>
      </c>
    </row>
    <row r="54" spans="10:12" x14ac:dyDescent="0.2">
      <c r="J54">
        <v>0.6</v>
      </c>
      <c r="K54">
        <f t="shared" si="4"/>
        <v>0.32634786367331781</v>
      </c>
      <c r="L54">
        <f t="shared" si="3"/>
        <v>0.72220232202397905</v>
      </c>
    </row>
    <row r="55" spans="10:12" x14ac:dyDescent="0.2">
      <c r="J55">
        <v>0.7</v>
      </c>
      <c r="K55">
        <f t="shared" si="4"/>
        <v>0.30522205540888397</v>
      </c>
      <c r="L55">
        <f t="shared" si="3"/>
        <v>0.75379495588753143</v>
      </c>
    </row>
    <row r="56" spans="10:12" x14ac:dyDescent="0.2">
      <c r="J56">
        <v>0.8</v>
      </c>
      <c r="K56">
        <f t="shared" si="4"/>
        <v>0.28269587358828024</v>
      </c>
      <c r="L56">
        <f t="shared" si="3"/>
        <v>0.78320006268086517</v>
      </c>
    </row>
    <row r="57" spans="10:12" x14ac:dyDescent="0.2">
      <c r="J57">
        <v>0.9</v>
      </c>
      <c r="K57">
        <f t="shared" si="4"/>
        <v>0.25935196834969348</v>
      </c>
      <c r="L57">
        <f t="shared" si="3"/>
        <v>0.81030690980189801</v>
      </c>
    </row>
    <row r="58" spans="10:12" x14ac:dyDescent="0.2">
      <c r="J58">
        <v>1</v>
      </c>
      <c r="K58">
        <f t="shared" si="4"/>
        <v>0.2357405797052903</v>
      </c>
      <c r="L58">
        <f t="shared" si="3"/>
        <v>0.83506159953943748</v>
      </c>
    </row>
    <row r="59" spans="10:12" x14ac:dyDescent="0.2">
      <c r="J59">
        <v>1.1000000000000001</v>
      </c>
      <c r="K59">
        <f t="shared" si="4"/>
        <v>0.2123592430551835</v>
      </c>
      <c r="L59">
        <f t="shared" si="3"/>
        <v>0.85746276989730252</v>
      </c>
    </row>
    <row r="60" spans="10:12" x14ac:dyDescent="0.2">
      <c r="J60">
        <v>1.2</v>
      </c>
      <c r="K60">
        <f t="shared" si="4"/>
        <v>0.18963800993470459</v>
      </c>
      <c r="L60">
        <f t="shared" si="3"/>
        <v>0.87755553733960101</v>
      </c>
    </row>
    <row r="61" spans="10:12" x14ac:dyDescent="0.2">
      <c r="J61">
        <v>1.3</v>
      </c>
      <c r="K61">
        <f t="shared" si="4"/>
        <v>0.1679304288839252</v>
      </c>
      <c r="L61">
        <f t="shared" si="3"/>
        <v>0.89542424985133606</v>
      </c>
    </row>
    <row r="62" spans="10:12" x14ac:dyDescent="0.2">
      <c r="J62">
        <v>1.4</v>
      </c>
      <c r="K62">
        <f t="shared" si="4"/>
        <v>0.14751001958969082</v>
      </c>
      <c r="L62">
        <f t="shared" si="3"/>
        <v>0.91118461683497431</v>
      </c>
    </row>
    <row r="63" spans="10:12" x14ac:dyDescent="0.2">
      <c r="J63">
        <v>1.5</v>
      </c>
      <c r="K63">
        <f t="shared" si="4"/>
        <v>0.1285715737864549</v>
      </c>
      <c r="L63">
        <f t="shared" si="3"/>
        <v>0.92497573462886418</v>
      </c>
    </row>
    <row r="64" spans="10:12" x14ac:dyDescent="0.2">
      <c r="J64">
        <v>1.6</v>
      </c>
      <c r="K64">
        <f t="shared" si="4"/>
        <v>0.11123635223869489</v>
      </c>
      <c r="L64">
        <f t="shared" si="3"/>
        <v>0.93695244540641986</v>
      </c>
    </row>
    <row r="65" spans="10:12" x14ac:dyDescent="0.2">
      <c r="J65">
        <v>1.7</v>
      </c>
      <c r="K65">
        <f t="shared" si="4"/>
        <v>9.5560120369123938E-2</v>
      </c>
      <c r="L65">
        <f t="shared" si="3"/>
        <v>0.94727836670598664</v>
      </c>
    </row>
    <row r="66" spans="10:12" x14ac:dyDescent="0.2">
      <c r="J66">
        <v>1.8</v>
      </c>
      <c r="K66">
        <f t="shared" si="4"/>
        <v>8.1542960461933309E-2</v>
      </c>
      <c r="L66">
        <f t="shared" si="3"/>
        <v>0.95611982194639811</v>
      </c>
    </row>
    <row r="67" spans="10:12" x14ac:dyDescent="0.2">
      <c r="J67">
        <v>1.9</v>
      </c>
      <c r="K67">
        <f t="shared" si="4"/>
        <v>6.9139889378201369E-2</v>
      </c>
      <c r="L67">
        <f t="shared" si="3"/>
        <v>0.96364079995749397</v>
      </c>
    </row>
    <row r="68" spans="10:12" x14ac:dyDescent="0.2">
      <c r="J68">
        <v>2</v>
      </c>
      <c r="K68">
        <f t="shared" si="4"/>
        <v>5.8271465915450411E-2</v>
      </c>
      <c r="L68">
        <f t="shared" si="3"/>
        <v>0.96999898180695077</v>
      </c>
    </row>
    <row r="69" spans="10:12" x14ac:dyDescent="0.2">
      <c r="J69">
        <v>2.1</v>
      </c>
      <c r="K69">
        <f t="shared" si="4"/>
        <v>4.8833760265773837E-2</v>
      </c>
      <c r="L69">
        <f t="shared" si="3"/>
        <v>0.97534280087836334</v>
      </c>
    </row>
    <row r="70" spans="10:12" x14ac:dyDescent="0.2">
      <c r="J70">
        <v>2.2000000000000002</v>
      </c>
      <c r="K70">
        <f t="shared" si="4"/>
        <v>4.0707252694347502E-2</v>
      </c>
      <c r="L70">
        <f t="shared" si="3"/>
        <v>0.97980944917691293</v>
      </c>
    </row>
    <row r="71" spans="10:12" x14ac:dyDescent="0.2">
      <c r="J71">
        <v>2.2999999999999998</v>
      </c>
      <c r="K71">
        <f t="shared" si="4"/>
        <v>3.3764409261344761E-2</v>
      </c>
      <c r="L71">
        <f t="shared" si="3"/>
        <v>0.98352370876830253</v>
      </c>
    </row>
    <row r="72" spans="10:12" x14ac:dyDescent="0.2">
      <c r="J72">
        <v>2.4</v>
      </c>
      <c r="K72">
        <f t="shared" si="4"/>
        <v>2.787583596925066E-2</v>
      </c>
      <c r="L72">
        <f t="shared" si="3"/>
        <v>0.98659746997969056</v>
      </c>
    </row>
    <row r="73" spans="10:12" x14ac:dyDescent="0.2">
      <c r="J73">
        <v>2.5</v>
      </c>
      <c r="K73">
        <f t="shared" si="4"/>
        <v>2.2915032590837176E-2</v>
      </c>
      <c r="L73">
        <f t="shared" si="3"/>
        <v>0.98912979441580129</v>
      </c>
    </row>
    <row r="74" spans="10:12" x14ac:dyDescent="0.2">
      <c r="J74">
        <v>2.6</v>
      </c>
      <c r="K74">
        <f t="shared" si="4"/>
        <v>1.8761852481682013E-2</v>
      </c>
      <c r="L74">
        <f t="shared" si="3"/>
        <v>0.99120738750488746</v>
      </c>
    </row>
    <row r="75" spans="10:12" x14ac:dyDescent="0.2">
      <c r="J75">
        <v>2.7</v>
      </c>
      <c r="K75">
        <f t="shared" si="4"/>
        <v>1.5304827630054169E-2</v>
      </c>
      <c r="L75">
        <f t="shared" si="3"/>
        <v>0.99290535881594633</v>
      </c>
    </row>
    <row r="76" spans="10:12" x14ac:dyDescent="0.2">
      <c r="J76">
        <v>2.8</v>
      </c>
      <c r="K76">
        <f t="shared" si="4"/>
        <v>1.2442544104229521E-2</v>
      </c>
      <c r="L76">
        <f t="shared" si="3"/>
        <v>0.99428816580994972</v>
      </c>
    </row>
    <row r="77" spans="10:12" x14ac:dyDescent="0.2">
      <c r="J77">
        <v>2.9</v>
      </c>
      <c r="K77">
        <f t="shared" si="4"/>
        <v>1.0084258001938334E-2</v>
      </c>
      <c r="L77">
        <f t="shared" si="3"/>
        <v>0.99541065559976227</v>
      </c>
    </row>
    <row r="78" spans="10:12" x14ac:dyDescent="0.2">
      <c r="J78">
        <v>3</v>
      </c>
      <c r="K78">
        <f t="shared" si="4"/>
        <v>8.1499320978896585E-3</v>
      </c>
      <c r="L78">
        <f t="shared" si="3"/>
        <v>0.9963191379080657</v>
      </c>
    </row>
    <row r="79" spans="10:12" x14ac:dyDescent="0.2">
      <c r="J79">
        <v>3.1</v>
      </c>
      <c r="K79">
        <f t="shared" ref="K79:K88" si="5">_xlfn.T.DIST(J79,19,FALSE)</f>
        <v>6.5698541102109697E-3</v>
      </c>
      <c r="L79">
        <f t="shared" ref="L79:L88" si="6">_xlfn.T.DIST(J79,19,TRUE)</f>
        <v>0.9970524395260546</v>
      </c>
    </row>
    <row r="80" spans="10:12" x14ac:dyDescent="0.2">
      <c r="J80">
        <v>3.2</v>
      </c>
      <c r="K80">
        <f t="shared" si="5"/>
        <v>5.2839733789948277E-3</v>
      </c>
      <c r="L80">
        <f t="shared" si="6"/>
        <v>0.99764290548586843</v>
      </c>
    </row>
    <row r="81" spans="10:12" x14ac:dyDescent="0.2">
      <c r="J81">
        <v>3.3</v>
      </c>
      <c r="K81">
        <f t="shared" si="5"/>
        <v>4.2410671948171644E-3</v>
      </c>
      <c r="L81">
        <f t="shared" si="6"/>
        <v>0.99811732456174385</v>
      </c>
    </row>
    <row r="82" spans="10:12" x14ac:dyDescent="0.2">
      <c r="J82">
        <v>3.4</v>
      </c>
      <c r="K82">
        <f t="shared" si="5"/>
        <v>3.3978234145717323E-3</v>
      </c>
      <c r="L82">
        <f t="shared" si="6"/>
        <v>0.99849776659326006</v>
      </c>
    </row>
    <row r="83" spans="10:12" x14ac:dyDescent="0.2">
      <c r="J83">
        <v>3.5</v>
      </c>
      <c r="K83">
        <f t="shared" si="5"/>
        <v>2.7179038385071342E-3</v>
      </c>
      <c r="L83">
        <f t="shared" si="6"/>
        <v>0.99880232665515856</v>
      </c>
    </row>
    <row r="84" spans="10:12" x14ac:dyDescent="0.2">
      <c r="J84">
        <v>3.6</v>
      </c>
      <c r="K84">
        <f t="shared" si="5"/>
        <v>2.1710338625362965E-3</v>
      </c>
      <c r="L84">
        <f t="shared" si="6"/>
        <v>0.99904577656925841</v>
      </c>
    </row>
    <row r="85" spans="10:12" x14ac:dyDescent="0.2">
      <c r="J85">
        <v>3.7</v>
      </c>
      <c r="K85">
        <f t="shared" si="5"/>
        <v>1.7321484039813681E-3</v>
      </c>
      <c r="L85">
        <f t="shared" si="6"/>
        <v>0.99924012800095074</v>
      </c>
    </row>
    <row r="86" spans="10:12" x14ac:dyDescent="0.2">
      <c r="J86">
        <v>3.8</v>
      </c>
      <c r="K86">
        <f t="shared" si="5"/>
        <v>1.380611911827563E-3</v>
      </c>
      <c r="L86">
        <f t="shared" si="6"/>
        <v>0.99939511374661882</v>
      </c>
    </row>
    <row r="87" spans="10:12" x14ac:dyDescent="0.2">
      <c r="J87">
        <v>3.9</v>
      </c>
      <c r="K87">
        <f t="shared" si="5"/>
        <v>1.099521084780419E-3</v>
      </c>
      <c r="L87">
        <f t="shared" si="6"/>
        <v>0.99951859511677543</v>
      </c>
    </row>
    <row r="88" spans="10:12" x14ac:dyDescent="0.2">
      <c r="J88">
        <v>4</v>
      </c>
      <c r="K88">
        <f t="shared" si="5"/>
        <v>8.7509229562641848E-4</v>
      </c>
      <c r="L88">
        <f t="shared" si="6"/>
        <v>0.99961690383138568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16"/>
  <sheetViews>
    <sheetView workbookViewId="0">
      <selection activeCell="C21" sqref="C21"/>
    </sheetView>
  </sheetViews>
  <sheetFormatPr defaultRowHeight="12.75" x14ac:dyDescent="0.2"/>
  <sheetData>
    <row r="2" spans="1:4" ht="14.25" x14ac:dyDescent="0.3">
      <c r="A2" s="48" t="s">
        <v>389</v>
      </c>
    </row>
    <row r="4" spans="1:4" x14ac:dyDescent="0.2">
      <c r="A4">
        <v>7.8</v>
      </c>
    </row>
    <row r="5" spans="1:4" x14ac:dyDescent="0.2">
      <c r="A5">
        <v>7.9</v>
      </c>
    </row>
    <row r="6" spans="1:4" x14ac:dyDescent="0.2">
      <c r="A6">
        <v>9</v>
      </c>
    </row>
    <row r="7" spans="1:4" x14ac:dyDescent="0.2">
      <c r="A7">
        <v>7.8</v>
      </c>
    </row>
    <row r="8" spans="1:4" x14ac:dyDescent="0.2">
      <c r="A8">
        <v>8</v>
      </c>
    </row>
    <row r="9" spans="1:4" x14ac:dyDescent="0.2">
      <c r="A9">
        <v>7.8</v>
      </c>
    </row>
    <row r="10" spans="1:4" x14ac:dyDescent="0.2">
      <c r="A10">
        <v>8.5</v>
      </c>
    </row>
    <row r="11" spans="1:4" x14ac:dyDescent="0.2">
      <c r="A11">
        <v>8.1999999999999993</v>
      </c>
    </row>
    <row r="12" spans="1:4" x14ac:dyDescent="0.2">
      <c r="A12">
        <v>8.1999999999999993</v>
      </c>
    </row>
    <row r="13" spans="1:4" x14ac:dyDescent="0.2">
      <c r="A13">
        <v>9.3000000000000007</v>
      </c>
    </row>
    <row r="14" spans="1:4" x14ac:dyDescent="0.2">
      <c r="A14" s="1">
        <f>AVERAGE(A4:A13)</f>
        <v>8.25</v>
      </c>
    </row>
    <row r="15" spans="1:4" x14ac:dyDescent="0.2">
      <c r="A15">
        <f>_xlfn.STDEV.P(A4:A13)</f>
        <v>0.5024937810560447</v>
      </c>
      <c r="B15" s="3" t="s">
        <v>390</v>
      </c>
      <c r="D15">
        <f>(A14-8)*SQRT(10)/A16</f>
        <v>1.4925557853149831</v>
      </c>
    </row>
    <row r="16" spans="1:4" x14ac:dyDescent="0.2">
      <c r="A16">
        <f>_xlfn.STDEV.S(A4:A13)</f>
        <v>0.52967495273569032</v>
      </c>
      <c r="B16" s="3" t="s">
        <v>388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test odl h pred DU</vt:lpstr>
      <vt:lpstr>test odlehle hodnoty</vt:lpstr>
      <vt:lpstr>t test 1 vyber predn</vt:lpstr>
      <vt:lpstr>t test 1 vyber</vt:lpstr>
      <vt:lpstr>odl hodn hist regr</vt:lpstr>
      <vt:lpstr>kriticke hodnoty ruzne testy</vt:lpstr>
      <vt:lpstr>krit hodn Studentovo rozdeleni</vt:lpstr>
      <vt:lpstr>List2</vt:lpstr>
      <vt:lpstr>'krit hodn Studentovo rozdeleni'!ttest</vt:lpstr>
    </vt:vector>
  </TitlesOfParts>
  <Company>LEMM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Copjakova</dc:creator>
  <cp:lastModifiedBy>Renata Čopjaková</cp:lastModifiedBy>
  <dcterms:created xsi:type="dcterms:W3CDTF">2007-10-30T13:46:47Z</dcterms:created>
  <dcterms:modified xsi:type="dcterms:W3CDTF">2024-11-19T10:41:44Z</dcterms:modified>
</cp:coreProperties>
</file>